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defaultThemeVersion="166925"/>
  <mc:AlternateContent xmlns:mc="http://schemas.openxmlformats.org/markup-compatibility/2006">
    <mc:Choice Requires="x15">
      <x15ac:absPath xmlns:x15ac="http://schemas.microsoft.com/office/spreadsheetml/2010/11/ac" url="https://crdfglobal-my.sharepoint.com/personal/aemery_crdfglobal_org/Documents/Documents/SOPs &amp; Templates/Templates/Individual Templates/Budget/"/>
    </mc:Choice>
  </mc:AlternateContent>
  <xr:revisionPtr revIDLastSave="0" documentId="8_{16936D89-3F0E-47AB-AEDA-C1F788BFC9E3}" xr6:coauthVersionLast="47" xr6:coauthVersionMax="47" xr10:uidLastSave="{00000000-0000-0000-0000-000000000000}"/>
  <bookViews>
    <workbookView xWindow="16965" yWindow="-18120" windowWidth="29040" windowHeight="17640" firstSheet="1" activeTab="1" xr2:uid="{00000000-000D-0000-FFFF-FFFF00000000}"/>
  </bookViews>
  <sheets>
    <sheet name="Summary (CRDF)" sheetId="10" state="hidden" r:id="rId1"/>
    <sheet name="Primary" sheetId="22" r:id="rId2"/>
  </sheets>
  <definedNames>
    <definedName name="_xlnm.Print_Area" localSheetId="1">Primary!$B$4:$K$338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0" i="22" l="1"/>
  <c r="F321" i="22"/>
  <c r="F322" i="22"/>
  <c r="F323" i="22"/>
  <c r="J218" i="22" l="1"/>
  <c r="J58" i="22"/>
  <c r="J59" i="22"/>
  <c r="J60" i="22"/>
  <c r="J61" i="22"/>
  <c r="J62" i="22"/>
  <c r="J63" i="22"/>
  <c r="J57" i="22"/>
  <c r="J64" i="22"/>
  <c r="J65" i="22"/>
  <c r="J66" i="22"/>
  <c r="J23" i="22"/>
  <c r="J24"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22" i="22"/>
  <c r="J21" i="22"/>
  <c r="J20" i="22"/>
  <c r="J67" i="22"/>
  <c r="J73" i="22" s="1"/>
  <c r="I310" i="22" s="1"/>
  <c r="E18" i="22"/>
  <c r="J265" i="22"/>
  <c r="I172" i="22"/>
  <c r="E200" i="22"/>
  <c r="J203" i="22"/>
  <c r="I173" i="22"/>
  <c r="I174" i="22"/>
  <c r="I175" i="22"/>
  <c r="I176" i="22"/>
  <c r="I177" i="22"/>
  <c r="I178" i="22"/>
  <c r="I171" i="22"/>
  <c r="I170" i="22"/>
  <c r="I169" i="22"/>
  <c r="I155" i="22"/>
  <c r="I156" i="22"/>
  <c r="I157" i="22"/>
  <c r="I152" i="22"/>
  <c r="I153" i="22"/>
  <c r="I154" i="22"/>
  <c r="I158" i="22"/>
  <c r="I159" i="22"/>
  <c r="I160" i="22"/>
  <c r="I161" i="22"/>
  <c r="I162" i="22"/>
  <c r="J189" i="22" s="1"/>
  <c r="I316" i="22" s="1"/>
  <c r="I139" i="22"/>
  <c r="I140" i="22"/>
  <c r="I136" i="22"/>
  <c r="I137" i="22"/>
  <c r="I138" i="22"/>
  <c r="I141" i="22"/>
  <c r="I142" i="22"/>
  <c r="I143" i="22"/>
  <c r="I144" i="22"/>
  <c r="I126" i="22"/>
  <c r="I105" i="22"/>
  <c r="I106" i="22"/>
  <c r="I107" i="22"/>
  <c r="I101" i="22"/>
  <c r="I102" i="22"/>
  <c r="I103" i="22"/>
  <c r="I104" i="22"/>
  <c r="I108" i="22"/>
  <c r="I109" i="22"/>
  <c r="I110" i="22"/>
  <c r="I111" i="22"/>
  <c r="I112" i="22"/>
  <c r="I113" i="22"/>
  <c r="I114" i="22"/>
  <c r="I115" i="22"/>
  <c r="I116" i="22"/>
  <c r="I117" i="22"/>
  <c r="I118" i="22"/>
  <c r="I119" i="22"/>
  <c r="I120" i="22"/>
  <c r="I121" i="22"/>
  <c r="I122" i="22"/>
  <c r="I123" i="22"/>
  <c r="I124" i="22"/>
  <c r="I125" i="22"/>
  <c r="I127" i="22"/>
  <c r="I86" i="22"/>
  <c r="I87" i="22"/>
  <c r="I88" i="22"/>
  <c r="I89" i="22"/>
  <c r="I90" i="22"/>
  <c r="I84" i="22"/>
  <c r="I85" i="22"/>
  <c r="I91" i="22"/>
  <c r="I92" i="22"/>
  <c r="I93" i="22"/>
  <c r="J275" i="22"/>
  <c r="J293" i="22"/>
  <c r="J292" i="22"/>
  <c r="J294" i="22" s="1"/>
  <c r="J288" i="22"/>
  <c r="J287" i="22"/>
  <c r="J286" i="22"/>
  <c r="J285" i="22"/>
  <c r="J284" i="22"/>
  <c r="J283" i="22"/>
  <c r="J282" i="22"/>
  <c r="J281" i="22"/>
  <c r="J279" i="22"/>
  <c r="J280" i="22"/>
  <c r="J270" i="22"/>
  <c r="J258" i="22"/>
  <c r="J257" i="22"/>
  <c r="J256" i="22"/>
  <c r="J255" i="22"/>
  <c r="J254" i="22"/>
  <c r="J246" i="22"/>
  <c r="J245" i="22"/>
  <c r="J247" i="22" s="1"/>
  <c r="J241" i="22"/>
  <c r="J240" i="22"/>
  <c r="J239" i="22"/>
  <c r="J238" i="22"/>
  <c r="J237" i="22"/>
  <c r="J242" i="22" s="1"/>
  <c r="J236" i="22"/>
  <c r="J235" i="22"/>
  <c r="J234" i="22"/>
  <c r="J233" i="22"/>
  <c r="J232" i="22"/>
  <c r="J228" i="22"/>
  <c r="J223" i="22"/>
  <c r="J229" i="22" s="1"/>
  <c r="J211" i="22"/>
  <c r="J209" i="22"/>
  <c r="J207" i="22"/>
  <c r="J205" i="22"/>
  <c r="D9" i="10"/>
  <c r="I18" i="10"/>
  <c r="H18" i="10"/>
  <c r="J18" i="10"/>
  <c r="I17" i="10"/>
  <c r="I16" i="10"/>
  <c r="J16" i="10" s="1"/>
  <c r="I15" i="10"/>
  <c r="I14" i="10"/>
  <c r="I13" i="10"/>
  <c r="I12" i="10"/>
  <c r="I11" i="10"/>
  <c r="I10" i="10"/>
  <c r="H10" i="10"/>
  <c r="F10" i="10" s="1"/>
  <c r="J10" i="10"/>
  <c r="I9" i="10"/>
  <c r="F18" i="10"/>
  <c r="H17" i="10"/>
  <c r="H16" i="10"/>
  <c r="H15" i="10"/>
  <c r="F15" i="10"/>
  <c r="H14" i="10"/>
  <c r="H13" i="10"/>
  <c r="J13" i="10" s="1"/>
  <c r="H12" i="10"/>
  <c r="J12" i="10" s="1"/>
  <c r="H11" i="10"/>
  <c r="J11" i="10" s="1"/>
  <c r="H9" i="10"/>
  <c r="F9" i="10" s="1"/>
  <c r="G18" i="10"/>
  <c r="G17" i="10"/>
  <c r="G16" i="10"/>
  <c r="G15" i="10"/>
  <c r="G14" i="10"/>
  <c r="G13" i="10"/>
  <c r="G12" i="10"/>
  <c r="G11" i="10"/>
  <c r="G10" i="10"/>
  <c r="G9" i="10"/>
  <c r="E18" i="10"/>
  <c r="E17" i="10"/>
  <c r="E16" i="10"/>
  <c r="E15" i="10"/>
  <c r="E14" i="10"/>
  <c r="E13" i="10"/>
  <c r="E12" i="10"/>
  <c r="E11" i="10"/>
  <c r="E10" i="10"/>
  <c r="E9" i="10"/>
  <c r="D18" i="10"/>
  <c r="D17" i="10"/>
  <c r="D16" i="10"/>
  <c r="D15" i="10"/>
  <c r="D14" i="10"/>
  <c r="D13" i="10"/>
  <c r="D12" i="10"/>
  <c r="D11" i="10"/>
  <c r="D10" i="10"/>
  <c r="J9" i="10"/>
  <c r="J19" i="10" s="1"/>
  <c r="J15" i="10"/>
  <c r="F17" i="10"/>
  <c r="F16" i="10"/>
  <c r="I94" i="22" l="1"/>
  <c r="J183" i="22" s="1"/>
  <c r="I179" i="22"/>
  <c r="J191" i="22" s="1"/>
  <c r="I317" i="22" s="1"/>
  <c r="J50" i="22"/>
  <c r="J71" i="22" s="1"/>
  <c r="J14" i="10"/>
  <c r="F14" i="10"/>
  <c r="I145" i="22"/>
  <c r="J187" i="22" s="1"/>
  <c r="I315" i="22" s="1"/>
  <c r="F11" i="10"/>
  <c r="J17" i="10"/>
  <c r="J259" i="22"/>
  <c r="J289" i="22"/>
  <c r="J300" i="22" s="1"/>
  <c r="I312" i="22" s="1"/>
  <c r="I128" i="22"/>
  <c r="J185" i="22" s="1"/>
  <c r="I314" i="22" s="1"/>
  <c r="J276" i="22"/>
  <c r="J212" i="22"/>
  <c r="J298" i="22" s="1"/>
  <c r="F12" i="10"/>
  <c r="F13" i="10"/>
  <c r="I313" i="22" l="1"/>
  <c r="J193" i="22"/>
  <c r="J302" i="22"/>
  <c r="I311" i="22"/>
  <c r="J75" i="22"/>
  <c r="I309" i="22"/>
  <c r="I325" i="22" l="1"/>
  <c r="I327" i="22" s="1"/>
  <c r="J333" i="22" s="1"/>
  <c r="I324" i="22" l="1"/>
  <c r="J331" i="22" s="1"/>
  <c r="J337" i="22" s="1"/>
</calcChain>
</file>

<file path=xl/sharedStrings.xml><?xml version="1.0" encoding="utf-8"?>
<sst xmlns="http://schemas.openxmlformats.org/spreadsheetml/2006/main" count="254" uniqueCount="114">
  <si>
    <t>INTERNAL USE ONLY</t>
  </si>
  <si>
    <t>Summary Information from Grantee Budget Input</t>
  </si>
  <si>
    <t>Equipment</t>
  </si>
  <si>
    <t>Item Description</t>
  </si>
  <si>
    <t>Is the vendor identified?</t>
  </si>
  <si>
    <t>Capital Expenditure?</t>
  </si>
  <si>
    <t>Unit</t>
  </si>
  <si>
    <t>Unit $</t>
  </si>
  <si>
    <t># Units</t>
  </si>
  <si>
    <t>Total</t>
  </si>
  <si>
    <t>Subtotal - Equipment</t>
  </si>
  <si>
    <t>*</t>
  </si>
  <si>
    <t>Equipment: a single item with an acquisition cost between $1000 and $4999.99 with a free standing use life greater than one year</t>
  </si>
  <si>
    <t>**</t>
  </si>
  <si>
    <t>Capital Equipment: Any single item with an acquisition cost equal to or greater than $5000 with a stading use life greater than one year. 2CFR200.12 &amp; 2CFR200.13</t>
  </si>
  <si>
    <t>Origin City</t>
  </si>
  <si>
    <t>Destination City</t>
  </si>
  <si>
    <t>Roundtrip Cost</t>
  </si>
  <si>
    <t># Travelers</t>
  </si>
  <si>
    <t># Trips</t>
  </si>
  <si>
    <t>Labor</t>
  </si>
  <si>
    <t>Hourly</t>
  </si>
  <si>
    <t>Honoraria</t>
  </si>
  <si>
    <t>Units</t>
  </si>
  <si>
    <t>Proposal Title</t>
  </si>
  <si>
    <t>PI Name &amp; Institution</t>
  </si>
  <si>
    <t>Period of Performance for this Budget</t>
  </si>
  <si>
    <t>Months</t>
  </si>
  <si>
    <t>Start Date</t>
  </si>
  <si>
    <t>End Date</t>
  </si>
  <si>
    <t>Project Personnel Labor Compensation</t>
  </si>
  <si>
    <t>Name</t>
  </si>
  <si>
    <t>Title</t>
  </si>
  <si>
    <t>Project Position</t>
  </si>
  <si>
    <t>Subtotal - Labor</t>
  </si>
  <si>
    <t>Project Role</t>
  </si>
  <si>
    <t>Rate</t>
  </si>
  <si>
    <t>Subtotal - Honoraria</t>
  </si>
  <si>
    <t>Total Labor Compensation</t>
  </si>
  <si>
    <t>Equipment, Supplies, Services &amp; Other</t>
  </si>
  <si>
    <t># of units</t>
  </si>
  <si>
    <t>Supplies</t>
  </si>
  <si>
    <t>Subtotal - Supplies</t>
  </si>
  <si>
    <t>Services</t>
  </si>
  <si>
    <t>Service Description</t>
  </si>
  <si>
    <t>Is the provider identified?</t>
  </si>
  <si>
    <t>Subtotal - Services</t>
  </si>
  <si>
    <t>Subscriptions</t>
  </si>
  <si>
    <t>Subscription Description</t>
  </si>
  <si>
    <t>Provider Name</t>
  </si>
  <si>
    <t>Subtotal - Subscriptions</t>
  </si>
  <si>
    <t>Other Direct Costs</t>
  </si>
  <si>
    <t>[customize header]</t>
  </si>
  <si>
    <t>Subtotal - Other Direct Costs</t>
  </si>
  <si>
    <t>Total Equipment, Supplies, Services &amp; Other</t>
  </si>
  <si>
    <t>Project Personnel Travel</t>
  </si>
  <si>
    <t>Domestic Travel</t>
  </si>
  <si>
    <t>Transportation</t>
  </si>
  <si>
    <t>Mode of Transportation</t>
  </si>
  <si>
    <t>Subtotal - Transportation</t>
  </si>
  <si>
    <t>Per Diem</t>
  </si>
  <si>
    <t>Destination City/State:</t>
  </si>
  <si>
    <t xml:space="preserve"># of Travelers: </t>
  </si>
  <si>
    <t>Meals &amp; Incidentals Rate</t>
  </si>
  <si>
    <t>Lodging Rate</t>
  </si>
  <si>
    <t># Lodging Nights</t>
  </si>
  <si>
    <t>Duration of Trip (# days)</t>
  </si>
  <si>
    <t>Subtotal - Perdiem</t>
  </si>
  <si>
    <t>Miscellaneous</t>
  </si>
  <si>
    <t>Description</t>
  </si>
  <si>
    <t>Rate/Fee</t>
  </si>
  <si>
    <t>Ex: Parking</t>
  </si>
  <si>
    <t>Ex: Baggage</t>
  </si>
  <si>
    <t>Subtotal - Miscellaneous</t>
  </si>
  <si>
    <t>Registrations</t>
  </si>
  <si>
    <t>Event Title</t>
  </si>
  <si>
    <t>Fee</t>
  </si>
  <si>
    <t>Conference Registration</t>
  </si>
  <si>
    <t>Subtotal - Registrations</t>
  </si>
  <si>
    <t>International Travel</t>
  </si>
  <si>
    <t>Airfare</t>
  </si>
  <si>
    <t xml:space="preserve">
</t>
  </si>
  <si>
    <t>Subtotal - Airfare</t>
  </si>
  <si>
    <t>Ex: Visa</t>
  </si>
  <si>
    <t>Subtotal - Domestic Travel</t>
  </si>
  <si>
    <t>Subtotal - International Travel</t>
  </si>
  <si>
    <t>Total Project Personnel Travel Costs</t>
  </si>
  <si>
    <t>Indirect Costs</t>
  </si>
  <si>
    <t>Direct Costs</t>
  </si>
  <si>
    <t>Subaward (1)</t>
  </si>
  <si>
    <t>Subawardee:</t>
  </si>
  <si>
    <t>Subaward (2)</t>
  </si>
  <si>
    <t>Subaward (3)</t>
  </si>
  <si>
    <t>Subaward (4)</t>
  </si>
  <si>
    <t>Total Direct Costs</t>
  </si>
  <si>
    <t>Modified Total Direct Costs</t>
  </si>
  <si>
    <t>Indirect Rate</t>
  </si>
  <si>
    <t>Subtotal - Direct Costs</t>
  </si>
  <si>
    <t>Subtotal - Indirect Costs</t>
  </si>
  <si>
    <t>Subtotal - Costshares</t>
  </si>
  <si>
    <t>Total Award Cost</t>
  </si>
  <si>
    <t>•</t>
  </si>
  <si>
    <t>Additional Sections</t>
  </si>
  <si>
    <t>Click the buttons to visit additional sections of the grant budget, if applicable:</t>
  </si>
  <si>
    <t>Hourly Rate</t>
  </si>
  <si>
    <t># Hours</t>
  </si>
  <si>
    <t>Round Trip</t>
  </si>
  <si>
    <t>Cost</t>
  </si>
  <si>
    <t>Flight</t>
  </si>
  <si>
    <t>Milage Rate</t>
  </si>
  <si>
    <t>Train</t>
  </si>
  <si>
    <t>Personal Vehicle</t>
  </si>
  <si>
    <t>Taxi</t>
  </si>
  <si>
    <t>Bus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</si>
</sst>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_(&quot;$&quot;* \(#,##0.00\);_(&quot;$&quot;* &quot;-&quot;??_);_(@_)"/>
    <numFmt numFmtId="164" formatCode="&quot;$&quot;#,##0.00"/>
    <numFmt numFmtId="165" formatCode="0.000"/>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16"/>
      <color theme="1"/>
      <name val="Calibri"/>
      <family val="2"/>
      <scheme val="minor"/>
    </font>
    <font>
      <sz val="10"/>
      <color theme="1"/>
      <name val="Calibri"/>
      <family val="2"/>
      <scheme val="minor"/>
    </font>
    <font>
      <sz val="12"/>
      <color theme="0"/>
      <name val="Calibri"/>
      <family val="2"/>
      <scheme val="minor"/>
    </font>
    <font>
      <b/>
      <sz val="10"/>
      <color theme="1"/>
      <name val="Calibri"/>
      <family val="2"/>
      <scheme val="minor"/>
    </font>
    <font>
      <b/>
      <sz val="10"/>
      <color rgb="FFFF0000"/>
      <name val="Calibri"/>
      <family val="2"/>
      <scheme val="minor"/>
    </font>
    <font>
      <u/>
      <sz val="11"/>
      <color theme="10"/>
      <name val="Calibri"/>
      <family val="2"/>
      <scheme val="minor"/>
    </font>
    <font>
      <sz val="10"/>
      <color rgb="FFFF0000"/>
      <name val="Calibri"/>
      <family val="2"/>
      <scheme val="minor"/>
    </font>
    <font>
      <sz val="10"/>
      <name val="Calibri"/>
      <family val="2"/>
      <scheme val="minor"/>
    </font>
    <font>
      <b/>
      <sz val="10"/>
      <name val="Calibri"/>
      <family val="2"/>
      <scheme val="minor"/>
    </font>
    <font>
      <sz val="24"/>
      <color theme="1"/>
      <name val="Bodoni MT"/>
      <family val="1"/>
    </font>
    <font>
      <sz val="12"/>
      <color theme="1"/>
      <name val="Calibri"/>
      <family val="2"/>
      <scheme val="minor"/>
    </font>
    <font>
      <sz val="10"/>
      <color theme="0"/>
      <name val="Calibri"/>
      <family val="2"/>
      <scheme val="minor"/>
    </font>
    <font>
      <i/>
      <sz val="10"/>
      <color theme="1"/>
      <name val="Calibri"/>
      <family val="2"/>
      <scheme val="minor"/>
    </font>
    <font>
      <sz val="9"/>
      <color theme="1"/>
      <name val="Calibri"/>
      <family val="2"/>
      <scheme val="minor"/>
    </font>
    <font>
      <sz val="11"/>
      <color theme="1"/>
      <name val="Calibri"/>
      <family val="2"/>
    </font>
  </fonts>
  <fills count="13">
    <fill>
      <patternFill patternType="none"/>
    </fill>
    <fill>
      <patternFill patternType="gray125"/>
    </fill>
    <fill>
      <patternFill patternType="solid">
        <fgColor theme="9" tint="0.79998168889431442"/>
        <bgColor indexed="64"/>
      </patternFill>
    </fill>
    <fill>
      <patternFill patternType="solid">
        <fgColor theme="8" tint="-0.249977111117893"/>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499984740745262"/>
        <bgColor indexed="64"/>
      </patternFill>
    </fill>
    <fill>
      <patternFill patternType="solid">
        <fgColor theme="6" tint="0.79998168889431442"/>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5" tint="-0.249977111117893"/>
        <bgColor indexed="64"/>
      </patternFill>
    </fill>
  </fills>
  <borders count="56">
    <border>
      <left/>
      <right/>
      <top/>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theme="0" tint="-0.34998626667073579"/>
      </right>
      <top/>
      <bottom style="thin">
        <color theme="0" tint="-0.34998626667073579"/>
      </bottom>
      <diagonal/>
    </border>
    <border>
      <left style="thin">
        <color theme="0" tint="-0.34998626667073579"/>
      </left>
      <right style="thin">
        <color auto="1"/>
      </right>
      <top/>
      <bottom style="thin">
        <color theme="0" tint="-0.34998626667073579"/>
      </bottom>
      <diagonal/>
    </border>
    <border>
      <left style="thin">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style="thin">
        <color theme="0" tint="-0.34998626667073579"/>
      </right>
      <top style="thin">
        <color theme="0" tint="-0.34998626667073579"/>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indexed="64"/>
      </left>
      <right style="thin">
        <color theme="0" tint="-0.34998626667073579"/>
      </right>
      <top/>
      <bottom/>
      <diagonal/>
    </border>
    <border>
      <left style="thin">
        <color auto="1"/>
      </left>
      <right/>
      <top style="thin">
        <color auto="1"/>
      </top>
      <bottom style="thin">
        <color theme="3" tint="0.59996337778862885"/>
      </bottom>
      <diagonal/>
    </border>
    <border>
      <left/>
      <right/>
      <top style="thin">
        <color auto="1"/>
      </top>
      <bottom style="thin">
        <color theme="3" tint="0.59996337778862885"/>
      </bottom>
      <diagonal/>
    </border>
    <border>
      <left/>
      <right style="thin">
        <color auto="1"/>
      </right>
      <top style="thin">
        <color auto="1"/>
      </top>
      <bottom style="thin">
        <color theme="3" tint="0.59996337778862885"/>
      </bottom>
      <diagonal/>
    </border>
    <border>
      <left style="thin">
        <color auto="1"/>
      </left>
      <right style="thin">
        <color theme="0" tint="-0.34998626667073579"/>
      </right>
      <top/>
      <bottom style="thin">
        <color indexed="64"/>
      </bottom>
      <diagonal/>
    </border>
    <border>
      <left style="thin">
        <color theme="0" tint="-0.34998626667073579"/>
      </left>
      <right/>
      <top/>
      <bottom style="thin">
        <color indexed="64"/>
      </bottom>
      <diagonal/>
    </border>
    <border>
      <left style="thin">
        <color indexed="64"/>
      </left>
      <right style="thin">
        <color theme="0" tint="-0.34998626667073579"/>
      </right>
      <top style="thin">
        <color indexed="64"/>
      </top>
      <bottom/>
      <diagonal/>
    </border>
    <border>
      <left style="thin">
        <color theme="0" tint="-0.34998626667073579"/>
      </left>
      <right/>
      <top style="thin">
        <color indexed="64"/>
      </top>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auto="1"/>
      </right>
      <top style="thin">
        <color indexed="64"/>
      </top>
      <bottom style="thin">
        <color theme="0" tint="-0.34998626667073579"/>
      </bottom>
      <diagonal/>
    </border>
    <border>
      <left style="thin">
        <color auto="1"/>
      </left>
      <right style="thin">
        <color theme="0" tint="-0.34998626667073579"/>
      </right>
      <top style="thin">
        <color theme="3" tint="0.59996337778862885"/>
      </top>
      <bottom style="thin">
        <color theme="0" tint="-0.34998626667073579"/>
      </bottom>
      <diagonal/>
    </border>
    <border>
      <left style="thin">
        <color theme="0" tint="-0.34998626667073579"/>
      </left>
      <right style="thin">
        <color theme="0" tint="-0.34998626667073579"/>
      </right>
      <top/>
      <bottom style="thin">
        <color indexed="64"/>
      </bottom>
      <diagonal/>
    </border>
    <border>
      <left/>
      <right/>
      <top/>
      <bottom style="thin">
        <color theme="3" tint="0.59996337778862885"/>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right style="thin">
        <color auto="1"/>
      </right>
      <top/>
      <bottom style="thin">
        <color theme="0" tint="-0.34998626667073579"/>
      </bottom>
      <diagonal/>
    </border>
    <border>
      <left/>
      <right style="thin">
        <color auto="1"/>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auto="1"/>
      </bottom>
      <diagonal/>
    </border>
    <border>
      <left/>
      <right/>
      <top style="thin">
        <color theme="3" tint="0.59996337778862885"/>
      </top>
      <bottom/>
      <diagonal/>
    </border>
    <border>
      <left style="thin">
        <color theme="0" tint="-0.34998626667073579"/>
      </left>
      <right/>
      <top style="thin">
        <color theme="3" tint="0.59996337778862885"/>
      </top>
      <bottom style="thin">
        <color theme="0" tint="-0.34998626667073579"/>
      </bottom>
      <diagonal/>
    </border>
    <border>
      <left/>
      <right style="thin">
        <color theme="0" tint="-0.34998626667073579"/>
      </right>
      <top style="thin">
        <color theme="3" tint="0.59996337778862885"/>
      </top>
      <bottom style="thin">
        <color theme="0" tint="-0.34998626667073579"/>
      </bottom>
      <diagonal/>
    </border>
    <border>
      <left/>
      <right/>
      <top style="thin">
        <color theme="0" tint="-0.34998626667073579"/>
      </top>
      <bottom/>
      <diagonal/>
    </border>
    <border>
      <left style="thin">
        <color theme="4" tint="-0.499984740745262"/>
      </left>
      <right/>
      <top style="thin">
        <color theme="4" tint="-0.499984740745262"/>
      </top>
      <bottom style="thin">
        <color theme="4" tint="-0.499984740745262"/>
      </bottom>
      <diagonal/>
    </border>
    <border>
      <left/>
      <right/>
      <top style="thin">
        <color theme="4" tint="-0.499984740745262"/>
      </top>
      <bottom style="thin">
        <color theme="4" tint="-0.499984740745262"/>
      </bottom>
      <diagonal/>
    </border>
    <border>
      <left style="thin">
        <color theme="4"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s>
  <cellStyleXfs count="4">
    <xf numFmtId="0" fontId="0" fillId="0" borderId="0"/>
    <xf numFmtId="9" fontId="1" fillId="0" borderId="0" applyFont="0" applyFill="0" applyBorder="0" applyAlignment="0" applyProtection="0"/>
    <xf numFmtId="0" fontId="9" fillId="0" borderId="0" applyNumberFormat="0" applyFill="0" applyBorder="0" applyAlignment="0" applyProtection="0"/>
    <xf numFmtId="44" fontId="1" fillId="0" borderId="0" applyFont="0" applyFill="0" applyBorder="0" applyAlignment="0" applyProtection="0"/>
  </cellStyleXfs>
  <cellXfs count="251">
    <xf numFmtId="0" fontId="0" fillId="0" borderId="0" xfId="0"/>
    <xf numFmtId="0" fontId="5" fillId="0" borderId="0" xfId="0" applyFont="1"/>
    <xf numFmtId="0" fontId="5" fillId="4" borderId="5" xfId="0" applyFont="1" applyFill="1" applyBorder="1"/>
    <xf numFmtId="0" fontId="5" fillId="4" borderId="6" xfId="0" applyFont="1" applyFill="1" applyBorder="1"/>
    <xf numFmtId="0" fontId="5" fillId="0" borderId="8" xfId="0" applyFont="1" applyBorder="1" applyAlignment="1">
      <alignment horizontal="center"/>
    </xf>
    <xf numFmtId="0" fontId="5" fillId="0" borderId="10" xfId="0" applyFont="1" applyBorder="1" applyAlignment="1">
      <alignment horizontal="center"/>
    </xf>
    <xf numFmtId="0" fontId="0" fillId="5" borderId="5" xfId="0" applyFill="1" applyBorder="1"/>
    <xf numFmtId="0" fontId="0" fillId="5" borderId="6" xfId="0" applyFill="1" applyBorder="1"/>
    <xf numFmtId="0" fontId="4" fillId="5" borderId="6" xfId="0" applyFont="1" applyFill="1" applyBorder="1"/>
    <xf numFmtId="0" fontId="0" fillId="5" borderId="7" xfId="0" applyFill="1" applyBorder="1"/>
    <xf numFmtId="0" fontId="0" fillId="5" borderId="17" xfId="0" applyFill="1" applyBorder="1"/>
    <xf numFmtId="0" fontId="0" fillId="3" borderId="0" xfId="0" applyFill="1"/>
    <xf numFmtId="0" fontId="6" fillId="3" borderId="0" xfId="0" applyFont="1" applyFill="1"/>
    <xf numFmtId="0" fontId="2" fillId="3" borderId="0" xfId="0" applyFont="1" applyFill="1"/>
    <xf numFmtId="0" fontId="0" fillId="5" borderId="18" xfId="0" applyFill="1" applyBorder="1"/>
    <xf numFmtId="0" fontId="5" fillId="5" borderId="0" xfId="0" applyFont="1" applyFill="1"/>
    <xf numFmtId="0" fontId="7" fillId="5" borderId="0" xfId="0" applyFont="1" applyFill="1"/>
    <xf numFmtId="0" fontId="0" fillId="5" borderId="0" xfId="0" applyFill="1"/>
    <xf numFmtId="0" fontId="0" fillId="5" borderId="0" xfId="0" applyFill="1" applyAlignment="1">
      <alignment horizontal="right"/>
    </xf>
    <xf numFmtId="0" fontId="5" fillId="2" borderId="0" xfId="0" applyFont="1" applyFill="1"/>
    <xf numFmtId="0" fontId="7" fillId="2" borderId="0" xfId="0" applyFont="1" applyFill="1"/>
    <xf numFmtId="0" fontId="0" fillId="5" borderId="14" xfId="0" applyFill="1" applyBorder="1"/>
    <xf numFmtId="0" fontId="0" fillId="5" borderId="15" xfId="0" applyFill="1" applyBorder="1"/>
    <xf numFmtId="0" fontId="0" fillId="5" borderId="16" xfId="0" applyFill="1" applyBorder="1"/>
    <xf numFmtId="2" fontId="5" fillId="0" borderId="2" xfId="0" applyNumberFormat="1" applyFont="1" applyBorder="1" applyAlignment="1">
      <alignment horizontal="center"/>
    </xf>
    <xf numFmtId="0" fontId="8" fillId="0" borderId="0" xfId="0" applyFont="1"/>
    <xf numFmtId="0" fontId="0" fillId="5" borderId="21" xfId="0" applyFill="1" applyBorder="1"/>
    <xf numFmtId="0" fontId="0" fillId="5" borderId="20" xfId="0" applyFill="1" applyBorder="1"/>
    <xf numFmtId="0" fontId="4" fillId="5" borderId="20" xfId="0" applyFont="1" applyFill="1" applyBorder="1"/>
    <xf numFmtId="0" fontId="0" fillId="5" borderId="22" xfId="0" applyFill="1" applyBorder="1"/>
    <xf numFmtId="0" fontId="5" fillId="0" borderId="6" xfId="0" applyFont="1" applyBorder="1"/>
    <xf numFmtId="0" fontId="0" fillId="4" borderId="0" xfId="0" applyFill="1"/>
    <xf numFmtId="0" fontId="5" fillId="4" borderId="0" xfId="0" applyFont="1" applyFill="1" applyAlignment="1">
      <alignment horizontal="center"/>
    </xf>
    <xf numFmtId="0" fontId="5" fillId="0" borderId="2" xfId="0" applyFont="1" applyBorder="1" applyAlignment="1">
      <alignment horizontal="center"/>
    </xf>
    <xf numFmtId="0" fontId="5" fillId="7" borderId="2" xfId="0" applyFont="1" applyFill="1" applyBorder="1" applyAlignment="1">
      <alignment horizontal="center"/>
    </xf>
    <xf numFmtId="0" fontId="0" fillId="4" borderId="5" xfId="0" applyFill="1" applyBorder="1"/>
    <xf numFmtId="164" fontId="5" fillId="0" borderId="11" xfId="0" applyNumberFormat="1" applyFont="1" applyBorder="1"/>
    <xf numFmtId="0" fontId="0" fillId="4" borderId="26" xfId="0" applyFill="1" applyBorder="1"/>
    <xf numFmtId="0" fontId="0" fillId="4" borderId="27" xfId="0" applyFill="1" applyBorder="1"/>
    <xf numFmtId="0" fontId="0" fillId="4" borderId="28" xfId="0" applyFill="1" applyBorder="1"/>
    <xf numFmtId="0" fontId="0" fillId="4" borderId="18" xfId="0" applyFill="1" applyBorder="1"/>
    <xf numFmtId="0" fontId="5" fillId="5" borderId="17" xfId="0" applyFont="1" applyFill="1" applyBorder="1"/>
    <xf numFmtId="0" fontId="0" fillId="0" borderId="6" xfId="0" applyBorder="1"/>
    <xf numFmtId="164" fontId="5" fillId="0" borderId="13" xfId="0" applyNumberFormat="1" applyFont="1" applyBorder="1"/>
    <xf numFmtId="1" fontId="5" fillId="0" borderId="4" xfId="0" applyNumberFormat="1" applyFont="1" applyBorder="1" applyAlignment="1">
      <alignment horizontal="center"/>
    </xf>
    <xf numFmtId="0" fontId="5" fillId="5" borderId="14" xfId="0" applyFont="1" applyFill="1" applyBorder="1"/>
    <xf numFmtId="164" fontId="7" fillId="2" borderId="0" xfId="0" applyNumberFormat="1" applyFont="1" applyFill="1"/>
    <xf numFmtId="0" fontId="0" fillId="8" borderId="0" xfId="0" applyFill="1"/>
    <xf numFmtId="0" fontId="6" fillId="8" borderId="0" xfId="0" applyFont="1" applyFill="1"/>
    <xf numFmtId="0" fontId="2" fillId="8" borderId="0" xfId="0" applyFont="1" applyFill="1"/>
    <xf numFmtId="0" fontId="0" fillId="9" borderId="0" xfId="0" applyFill="1"/>
    <xf numFmtId="0" fontId="6" fillId="9" borderId="0" xfId="0" applyFont="1" applyFill="1"/>
    <xf numFmtId="0" fontId="2" fillId="9" borderId="0" xfId="0" applyFont="1" applyFill="1"/>
    <xf numFmtId="164" fontId="2" fillId="8" borderId="0" xfId="0" applyNumberFormat="1" applyFont="1" applyFill="1" applyAlignment="1">
      <alignment horizontal="right"/>
    </xf>
    <xf numFmtId="164" fontId="2" fillId="9" borderId="0" xfId="0" applyNumberFormat="1" applyFont="1" applyFill="1" applyAlignment="1">
      <alignment horizontal="right"/>
    </xf>
    <xf numFmtId="0" fontId="0" fillId="4" borderId="6" xfId="0" applyFill="1" applyBorder="1"/>
    <xf numFmtId="0" fontId="0" fillId="4" borderId="7" xfId="0" applyFill="1" applyBorder="1"/>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0" fillId="4" borderId="17" xfId="0" applyFill="1" applyBorder="1"/>
    <xf numFmtId="0" fontId="5" fillId="4" borderId="27" xfId="0" applyFont="1" applyFill="1" applyBorder="1"/>
    <xf numFmtId="0" fontId="5" fillId="4" borderId="0" xfId="0" applyFont="1" applyFill="1" applyAlignment="1">
      <alignment horizontal="right"/>
    </xf>
    <xf numFmtId="0" fontId="0" fillId="4" borderId="0" xfId="0" applyFill="1" applyAlignment="1">
      <alignment horizontal="center"/>
    </xf>
    <xf numFmtId="0" fontId="5" fillId="4" borderId="18" xfId="0" applyFont="1" applyFill="1" applyBorder="1" applyAlignment="1">
      <alignment horizontal="right"/>
    </xf>
    <xf numFmtId="0" fontId="5" fillId="0" borderId="29" xfId="0" applyFont="1" applyBorder="1" applyAlignment="1">
      <alignment horizontal="center"/>
    </xf>
    <xf numFmtId="0" fontId="5" fillId="4" borderId="28" xfId="0" applyFont="1" applyFill="1" applyBorder="1" applyAlignment="1">
      <alignment horizontal="right"/>
    </xf>
    <xf numFmtId="164" fontId="5" fillId="0" borderId="9" xfId="0" applyNumberFormat="1" applyFont="1" applyBorder="1"/>
    <xf numFmtId="0" fontId="5" fillId="0" borderId="35" xfId="0" applyFont="1" applyBorder="1" applyAlignment="1">
      <alignment horizontal="center"/>
    </xf>
    <xf numFmtId="0" fontId="5" fillId="7" borderId="9" xfId="0" applyFont="1" applyFill="1" applyBorder="1" applyAlignment="1">
      <alignment horizontal="right"/>
    </xf>
    <xf numFmtId="0" fontId="5" fillId="7" borderId="33" xfId="0" applyFont="1" applyFill="1" applyBorder="1" applyAlignment="1">
      <alignment horizontal="center"/>
    </xf>
    <xf numFmtId="0" fontId="5" fillId="7" borderId="34" xfId="0" applyFont="1" applyFill="1" applyBorder="1" applyAlignment="1">
      <alignment horizontal="right"/>
    </xf>
    <xf numFmtId="0" fontId="10" fillId="0" borderId="0" xfId="0" applyFont="1"/>
    <xf numFmtId="0" fontId="5" fillId="5" borderId="18" xfId="0" applyFont="1" applyFill="1" applyBorder="1"/>
    <xf numFmtId="0" fontId="5" fillId="5" borderId="15" xfId="0" applyFont="1" applyFill="1" applyBorder="1"/>
    <xf numFmtId="0" fontId="5" fillId="5" borderId="16" xfId="0" applyFont="1" applyFill="1" applyBorder="1"/>
    <xf numFmtId="0" fontId="5" fillId="4" borderId="37" xfId="0" applyFont="1" applyFill="1" applyBorder="1" applyAlignment="1">
      <alignment horizontal="right"/>
    </xf>
    <xf numFmtId="164" fontId="5" fillId="0" borderId="2" xfId="3" applyNumberFormat="1" applyFont="1" applyBorder="1" applyAlignment="1">
      <alignment horizontal="center"/>
    </xf>
    <xf numFmtId="0" fontId="5" fillId="0" borderId="39" xfId="0" applyFont="1" applyBorder="1"/>
    <xf numFmtId="0" fontId="5" fillId="0" borderId="23" xfId="0" applyFont="1" applyBorder="1"/>
    <xf numFmtId="0" fontId="5" fillId="0" borderId="38" xfId="0" applyFont="1" applyBorder="1"/>
    <xf numFmtId="0" fontId="5" fillId="0" borderId="1" xfId="0" applyFont="1" applyBorder="1"/>
    <xf numFmtId="0" fontId="5" fillId="0" borderId="42" xfId="0" applyFont="1" applyBorder="1"/>
    <xf numFmtId="0" fontId="5" fillId="0" borderId="3" xfId="0" applyFont="1" applyBorder="1"/>
    <xf numFmtId="0" fontId="12" fillId="2" borderId="17" xfId="0" applyFont="1" applyFill="1" applyBorder="1"/>
    <xf numFmtId="0" fontId="12" fillId="2" borderId="0" xfId="0" applyFont="1" applyFill="1"/>
    <xf numFmtId="0" fontId="5" fillId="10" borderId="17" xfId="0" applyFont="1" applyFill="1" applyBorder="1"/>
    <xf numFmtId="0" fontId="7" fillId="10" borderId="0" xfId="0" applyFont="1" applyFill="1"/>
    <xf numFmtId="0" fontId="5" fillId="0" borderId="17" xfId="0" applyFont="1" applyBorder="1"/>
    <xf numFmtId="0" fontId="5" fillId="11" borderId="14" xfId="0" applyFont="1" applyFill="1" applyBorder="1"/>
    <xf numFmtId="0" fontId="7" fillId="11" borderId="15" xfId="0" applyFont="1" applyFill="1" applyBorder="1"/>
    <xf numFmtId="0" fontId="5" fillId="0" borderId="3" xfId="0" applyFont="1" applyBorder="1" applyAlignment="1">
      <alignment horizontal="right"/>
    </xf>
    <xf numFmtId="0" fontId="5" fillId="5" borderId="7" xfId="0" applyFont="1" applyFill="1" applyBorder="1"/>
    <xf numFmtId="0" fontId="7" fillId="0" borderId="6" xfId="0" applyFont="1" applyBorder="1"/>
    <xf numFmtId="0" fontId="0" fillId="0" borderId="20" xfId="0" applyBorder="1"/>
    <xf numFmtId="0" fontId="4" fillId="0" borderId="20" xfId="0" applyFont="1" applyBorder="1"/>
    <xf numFmtId="0" fontId="4" fillId="5" borderId="0" xfId="0" applyFont="1" applyFill="1"/>
    <xf numFmtId="49" fontId="5" fillId="0" borderId="2" xfId="0" applyNumberFormat="1" applyFont="1" applyBorder="1" applyAlignment="1">
      <alignment horizontal="center"/>
    </xf>
    <xf numFmtId="0" fontId="3" fillId="5" borderId="0" xfId="0" applyFont="1" applyFill="1"/>
    <xf numFmtId="0" fontId="2" fillId="5" borderId="0" xfId="0" applyFont="1" applyFill="1" applyAlignment="1">
      <alignment horizontal="right"/>
    </xf>
    <xf numFmtId="0" fontId="12" fillId="0" borderId="0" xfId="0" applyFont="1"/>
    <xf numFmtId="0" fontId="14" fillId="5" borderId="17" xfId="0" applyFont="1" applyFill="1" applyBorder="1"/>
    <xf numFmtId="0" fontId="14" fillId="8" borderId="0" xfId="0" applyFont="1" applyFill="1"/>
    <xf numFmtId="0" fontId="14" fillId="5" borderId="18" xfId="0" applyFont="1" applyFill="1" applyBorder="1"/>
    <xf numFmtId="0" fontId="14" fillId="0" borderId="0" xfId="0" applyFont="1"/>
    <xf numFmtId="0" fontId="14" fillId="5" borderId="0" xfId="0" applyFont="1" applyFill="1"/>
    <xf numFmtId="9" fontId="5" fillId="0" borderId="2" xfId="1" applyFont="1" applyBorder="1"/>
    <xf numFmtId="9" fontId="5" fillId="0" borderId="4" xfId="1" applyFont="1" applyBorder="1"/>
    <xf numFmtId="0" fontId="0" fillId="12" borderId="0" xfId="0" applyFill="1"/>
    <xf numFmtId="0" fontId="6" fillId="12" borderId="0" xfId="0" applyFont="1" applyFill="1"/>
    <xf numFmtId="0" fontId="0" fillId="2" borderId="0" xfId="0" applyFill="1"/>
    <xf numFmtId="0" fontId="7" fillId="2" borderId="47" xfId="0" applyFont="1" applyFill="1" applyBorder="1"/>
    <xf numFmtId="0" fontId="5" fillId="5" borderId="6" xfId="0" applyFont="1" applyFill="1" applyBorder="1"/>
    <xf numFmtId="0" fontId="7" fillId="2" borderId="0" xfId="0" applyFont="1" applyFill="1" applyAlignment="1">
      <alignment horizontal="left"/>
    </xf>
    <xf numFmtId="2" fontId="5" fillId="0" borderId="2" xfId="1" applyNumberFormat="1" applyFont="1" applyBorder="1"/>
    <xf numFmtId="2" fontId="5" fillId="0" borderId="4" xfId="1" applyNumberFormat="1" applyFont="1" applyBorder="1"/>
    <xf numFmtId="164" fontId="5" fillId="4" borderId="27" xfId="0" applyNumberFormat="1" applyFont="1" applyFill="1" applyBorder="1" applyAlignment="1">
      <alignment horizontal="center"/>
    </xf>
    <xf numFmtId="2" fontId="5" fillId="4" borderId="27" xfId="0" applyNumberFormat="1" applyFont="1" applyFill="1" applyBorder="1" applyAlignment="1">
      <alignment horizontal="center"/>
    </xf>
    <xf numFmtId="0" fontId="5" fillId="4" borderId="27" xfId="0" applyFont="1" applyFill="1" applyBorder="1" applyAlignment="1">
      <alignment horizontal="right"/>
    </xf>
    <xf numFmtId="0" fontId="7" fillId="5" borderId="0" xfId="0" applyFont="1" applyFill="1" applyProtection="1">
      <protection locked="0"/>
    </xf>
    <xf numFmtId="0" fontId="5" fillId="0" borderId="2" xfId="0" applyFont="1" applyBorder="1" applyProtection="1">
      <protection locked="0"/>
    </xf>
    <xf numFmtId="164" fontId="5" fillId="0" borderId="2" xfId="0" applyNumberFormat="1" applyFont="1" applyBorder="1" applyProtection="1">
      <protection locked="0"/>
    </xf>
    <xf numFmtId="0" fontId="5" fillId="0" borderId="4" xfId="0" applyFont="1" applyBorder="1" applyProtection="1">
      <protection locked="0"/>
    </xf>
    <xf numFmtId="164" fontId="5" fillId="0" borderId="4" xfId="0" applyNumberFormat="1" applyFont="1" applyBorder="1" applyProtection="1">
      <protection locked="0"/>
    </xf>
    <xf numFmtId="0" fontId="5" fillId="0" borderId="12" xfId="0" applyFont="1" applyBorder="1" applyProtection="1">
      <protection locked="0"/>
    </xf>
    <xf numFmtId="164" fontId="5" fillId="0" borderId="12" xfId="0" applyNumberFormat="1" applyFont="1" applyBorder="1" applyProtection="1">
      <protection locked="0"/>
    </xf>
    <xf numFmtId="2" fontId="5" fillId="0" borderId="2" xfId="1" applyNumberFormat="1" applyFont="1" applyBorder="1" applyAlignment="1" applyProtection="1">
      <alignment horizontal="center"/>
      <protection locked="0"/>
    </xf>
    <xf numFmtId="2" fontId="5" fillId="0" borderId="4" xfId="1" applyNumberFormat="1" applyFont="1" applyBorder="1" applyAlignment="1" applyProtection="1">
      <alignment horizontal="center"/>
      <protection locked="0"/>
    </xf>
    <xf numFmtId="0" fontId="5" fillId="0" borderId="2" xfId="0" applyFont="1" applyBorder="1" applyAlignment="1" applyProtection="1">
      <alignment horizontal="center"/>
      <protection locked="0"/>
    </xf>
    <xf numFmtId="2" fontId="5" fillId="0" borderId="2" xfId="0" applyNumberFormat="1" applyFont="1" applyBorder="1" applyAlignment="1" applyProtection="1">
      <alignment horizontal="center"/>
      <protection locked="0"/>
    </xf>
    <xf numFmtId="164" fontId="5" fillId="0" borderId="2" xfId="3" applyNumberFormat="1" applyFont="1" applyBorder="1" applyAlignment="1" applyProtection="1">
      <alignment horizontal="center"/>
      <protection locked="0"/>
    </xf>
    <xf numFmtId="2" fontId="5" fillId="0" borderId="2" xfId="0" applyNumberFormat="1" applyFont="1" applyBorder="1" applyProtection="1">
      <protection locked="0"/>
    </xf>
    <xf numFmtId="49" fontId="5" fillId="0" borderId="2" xfId="0" applyNumberFormat="1" applyFont="1" applyBorder="1" applyProtection="1">
      <protection locked="0"/>
    </xf>
    <xf numFmtId="0" fontId="5" fillId="4" borderId="6" xfId="0" applyFont="1" applyFill="1" applyBorder="1" applyAlignment="1" applyProtection="1">
      <alignment horizontal="center"/>
      <protection locked="0"/>
    </xf>
    <xf numFmtId="0" fontId="5" fillId="0" borderId="12" xfId="0" applyFont="1" applyBorder="1" applyAlignment="1" applyProtection="1">
      <alignment horizontal="center"/>
      <protection locked="0"/>
    </xf>
    <xf numFmtId="164" fontId="5" fillId="0" borderId="12" xfId="0" applyNumberFormat="1" applyFont="1" applyBorder="1" applyAlignment="1" applyProtection="1">
      <alignment horizontal="center"/>
      <protection locked="0"/>
    </xf>
    <xf numFmtId="1" fontId="5" fillId="0" borderId="12" xfId="0" applyNumberFormat="1" applyFont="1" applyBorder="1" applyAlignment="1" applyProtection="1">
      <alignment horizontal="center"/>
      <protection locked="0"/>
    </xf>
    <xf numFmtId="165" fontId="5" fillId="0" borderId="12" xfId="0" applyNumberFormat="1" applyFont="1" applyBorder="1" applyAlignment="1" applyProtection="1">
      <alignment horizontal="center"/>
      <protection locked="0"/>
    </xf>
    <xf numFmtId="0" fontId="0" fillId="0" borderId="0" xfId="0" applyProtection="1">
      <protection locked="0"/>
    </xf>
    <xf numFmtId="0" fontId="5" fillId="4" borderId="27" xfId="0" applyFont="1" applyFill="1" applyBorder="1" applyAlignment="1" applyProtection="1">
      <alignment horizontal="center"/>
      <protection locked="0"/>
    </xf>
    <xf numFmtId="164" fontId="5" fillId="0" borderId="2" xfId="0" applyNumberFormat="1" applyFont="1" applyBorder="1" applyAlignment="1" applyProtection="1">
      <alignment horizontal="center"/>
      <protection locked="0"/>
    </xf>
    <xf numFmtId="0" fontId="5" fillId="0" borderId="4" xfId="0" applyFont="1" applyBorder="1" applyAlignment="1" applyProtection="1">
      <alignment horizontal="left"/>
      <protection locked="0"/>
    </xf>
    <xf numFmtId="164" fontId="5" fillId="0" borderId="4" xfId="0" applyNumberFormat="1" applyFont="1" applyBorder="1" applyAlignment="1" applyProtection="1">
      <alignment horizontal="center"/>
      <protection locked="0"/>
    </xf>
    <xf numFmtId="0" fontId="5" fillId="0" borderId="4" xfId="0" applyFont="1" applyBorder="1" applyAlignment="1" applyProtection="1">
      <alignment vertical="center"/>
      <protection locked="0"/>
    </xf>
    <xf numFmtId="2" fontId="5" fillId="0" borderId="4" xfId="0" applyNumberFormat="1" applyFont="1" applyBorder="1" applyAlignment="1" applyProtection="1">
      <alignment horizontal="center"/>
      <protection locked="0"/>
    </xf>
    <xf numFmtId="0" fontId="5" fillId="0" borderId="0" xfId="0" applyFont="1" applyProtection="1">
      <protection locked="0"/>
    </xf>
    <xf numFmtId="0" fontId="5" fillId="0" borderId="2" xfId="0" applyFont="1" applyBorder="1" applyAlignment="1">
      <alignment horizontal="left"/>
    </xf>
    <xf numFmtId="0" fontId="5" fillId="5" borderId="5" xfId="0" applyFont="1" applyFill="1" applyBorder="1"/>
    <xf numFmtId="0" fontId="15" fillId="5" borderId="0" xfId="0" applyFont="1" applyFill="1" applyAlignment="1">
      <alignment horizontal="right"/>
    </xf>
    <xf numFmtId="0" fontId="5" fillId="5" borderId="0" xfId="0" applyFont="1" applyFill="1" applyAlignment="1">
      <alignment horizontal="left"/>
    </xf>
    <xf numFmtId="0" fontId="5" fillId="2" borderId="0" xfId="0" applyFont="1" applyFill="1" applyAlignment="1">
      <alignment horizontal="center"/>
    </xf>
    <xf numFmtId="0" fontId="15" fillId="5" borderId="15" xfId="0" applyFont="1" applyFill="1" applyBorder="1" applyAlignment="1">
      <alignment horizontal="right"/>
    </xf>
    <xf numFmtId="0" fontId="5" fillId="5" borderId="15" xfId="0" applyFont="1" applyFill="1" applyBorder="1" applyAlignment="1">
      <alignment horizontal="left"/>
    </xf>
    <xf numFmtId="0" fontId="7" fillId="2" borderId="0" xfId="0" applyFont="1" applyFill="1" applyAlignment="1">
      <alignment horizontal="center"/>
    </xf>
    <xf numFmtId="164" fontId="7" fillId="2" borderId="0" xfId="0" applyNumberFormat="1" applyFont="1" applyFill="1" applyAlignment="1">
      <alignment horizontal="center"/>
    </xf>
    <xf numFmtId="0" fontId="10" fillId="0" borderId="23" xfId="0" applyFont="1" applyBorder="1"/>
    <xf numFmtId="164" fontId="5" fillId="0" borderId="9" xfId="0" applyNumberFormat="1" applyFont="1" applyBorder="1" applyProtection="1">
      <protection locked="0"/>
    </xf>
    <xf numFmtId="49" fontId="5" fillId="0" borderId="12" xfId="0" applyNumberFormat="1" applyFont="1" applyBorder="1" applyAlignment="1" applyProtection="1">
      <alignment horizontal="center"/>
      <protection locked="0"/>
    </xf>
    <xf numFmtId="164" fontId="5" fillId="0" borderId="11" xfId="0" applyNumberFormat="1" applyFont="1" applyBorder="1" applyProtection="1">
      <protection locked="0"/>
    </xf>
    <xf numFmtId="164" fontId="5" fillId="0" borderId="4" xfId="0" applyNumberFormat="1" applyFont="1" applyBorder="1" applyAlignment="1" applyProtection="1">
      <alignment horizontal="right"/>
      <protection locked="0"/>
    </xf>
    <xf numFmtId="49" fontId="5" fillId="0" borderId="2" xfId="0" applyNumberFormat="1" applyFont="1" applyBorder="1" applyAlignment="1" applyProtection="1">
      <alignment horizontal="center"/>
      <protection locked="0"/>
    </xf>
    <xf numFmtId="0" fontId="17" fillId="0" borderId="0" xfId="0" applyFont="1" applyAlignment="1">
      <alignment horizontal="right"/>
    </xf>
    <xf numFmtId="0" fontId="18" fillId="0" borderId="0" xfId="0" applyFont="1" applyAlignment="1">
      <alignment horizontal="center"/>
    </xf>
    <xf numFmtId="0" fontId="9" fillId="0" borderId="0" xfId="2" applyAlignment="1">
      <alignment wrapText="1"/>
    </xf>
    <xf numFmtId="0" fontId="5" fillId="4" borderId="6" xfId="0" applyFont="1" applyFill="1" applyBorder="1" applyAlignment="1">
      <alignment horizontal="right"/>
    </xf>
    <xf numFmtId="0" fontId="5" fillId="4" borderId="7" xfId="0" applyFont="1" applyFill="1" applyBorder="1" applyAlignment="1">
      <alignment horizontal="right"/>
    </xf>
    <xf numFmtId="0" fontId="5" fillId="4" borderId="27" xfId="0" applyFont="1" applyFill="1" applyBorder="1" applyAlignment="1">
      <alignment horizontal="center"/>
    </xf>
    <xf numFmtId="0" fontId="5" fillId="0" borderId="4" xfId="0" applyFont="1" applyBorder="1" applyAlignment="1" applyProtection="1">
      <alignment horizontal="center"/>
      <protection locked="0"/>
    </xf>
    <xf numFmtId="0" fontId="5" fillId="4" borderId="27" xfId="0" applyFont="1" applyFill="1" applyBorder="1" applyAlignment="1">
      <alignment horizontal="left"/>
    </xf>
    <xf numFmtId="0" fontId="5" fillId="4" borderId="6" xfId="0" applyFont="1" applyFill="1" applyBorder="1" applyAlignment="1">
      <alignment horizontal="center"/>
    </xf>
    <xf numFmtId="164" fontId="2" fillId="12" borderId="0" xfId="0" applyNumberFormat="1" applyFont="1" applyFill="1" applyAlignment="1">
      <alignment horizontal="right"/>
    </xf>
    <xf numFmtId="0" fontId="5" fillId="4" borderId="7" xfId="0" applyFont="1" applyFill="1" applyBorder="1" applyAlignment="1">
      <alignment horizontal="center"/>
    </xf>
    <xf numFmtId="0" fontId="5" fillId="0" borderId="4" xfId="0" applyFont="1" applyBorder="1" applyAlignment="1">
      <alignment horizontal="center"/>
    </xf>
    <xf numFmtId="164" fontId="5" fillId="0" borderId="9" xfId="0" applyNumberFormat="1" applyFont="1" applyBorder="1" applyAlignment="1">
      <alignment horizontal="right"/>
    </xf>
    <xf numFmtId="164" fontId="5" fillId="0" borderId="11" xfId="0" applyNumberFormat="1" applyFont="1" applyBorder="1" applyAlignment="1">
      <alignment horizontal="right"/>
    </xf>
    <xf numFmtId="164" fontId="7" fillId="2" borderId="0" xfId="0" applyNumberFormat="1" applyFont="1" applyFill="1" applyAlignment="1">
      <alignment horizontal="right"/>
    </xf>
    <xf numFmtId="0" fontId="13" fillId="0" borderId="0" xfId="0" applyFont="1" applyAlignment="1">
      <alignment horizontal="left" vertical="top"/>
    </xf>
    <xf numFmtId="0" fontId="5" fillId="0" borderId="23" xfId="0" applyFont="1" applyBorder="1" applyAlignment="1" applyProtection="1">
      <alignment horizontal="left"/>
      <protection locked="0"/>
    </xf>
    <xf numFmtId="0" fontId="5" fillId="0" borderId="3" xfId="0" applyFont="1" applyBorder="1" applyAlignment="1" applyProtection="1">
      <alignment horizontal="left"/>
      <protection locked="0"/>
    </xf>
    <xf numFmtId="164" fontId="5" fillId="0" borderId="23" xfId="0" applyNumberFormat="1" applyFont="1" applyBorder="1" applyAlignment="1">
      <alignment horizontal="right"/>
    </xf>
    <xf numFmtId="164" fontId="5" fillId="0" borderId="41" xfId="0" applyNumberFormat="1" applyFont="1" applyBorder="1" applyAlignment="1">
      <alignment horizontal="right"/>
    </xf>
    <xf numFmtId="0" fontId="5" fillId="0" borderId="39" xfId="0" applyFont="1" applyBorder="1" applyAlignment="1" applyProtection="1">
      <alignment horizontal="left"/>
      <protection locked="0"/>
    </xf>
    <xf numFmtId="0" fontId="5" fillId="0" borderId="1" xfId="0" applyFont="1" applyBorder="1" applyAlignment="1" applyProtection="1">
      <alignment horizontal="left"/>
      <protection locked="0"/>
    </xf>
    <xf numFmtId="0" fontId="15" fillId="6" borderId="48" xfId="0" applyFont="1" applyFill="1" applyBorder="1" applyAlignment="1">
      <alignment horizontal="right"/>
    </xf>
    <xf numFmtId="0" fontId="15" fillId="6" borderId="49" xfId="0" applyFont="1" applyFill="1" applyBorder="1" applyAlignment="1">
      <alignment horizontal="right"/>
    </xf>
    <xf numFmtId="0" fontId="16" fillId="0" borderId="50" xfId="0" applyFont="1" applyBorder="1" applyAlignment="1" applyProtection="1">
      <alignment horizontal="left"/>
      <protection locked="0"/>
    </xf>
    <xf numFmtId="0" fontId="16" fillId="0" borderId="51" xfId="0" applyFont="1" applyBorder="1" applyAlignment="1" applyProtection="1">
      <alignment horizontal="left"/>
      <protection locked="0"/>
    </xf>
    <xf numFmtId="0" fontId="16" fillId="0" borderId="52" xfId="0" applyFont="1" applyBorder="1" applyAlignment="1" applyProtection="1">
      <alignment horizontal="left"/>
      <protection locked="0"/>
    </xf>
    <xf numFmtId="0" fontId="5" fillId="0" borderId="50" xfId="0" applyFont="1" applyBorder="1" applyAlignment="1" applyProtection="1">
      <alignment horizontal="left"/>
      <protection locked="0"/>
    </xf>
    <xf numFmtId="0" fontId="5" fillId="0" borderId="51" xfId="0" applyFont="1" applyBorder="1" applyAlignment="1" applyProtection="1">
      <alignment horizontal="left"/>
      <protection locked="0"/>
    </xf>
    <xf numFmtId="0" fontId="5" fillId="0" borderId="52" xfId="0" applyFont="1" applyBorder="1" applyAlignment="1" applyProtection="1">
      <alignment horizontal="left"/>
      <protection locked="0"/>
    </xf>
    <xf numFmtId="0" fontId="5" fillId="4" borderId="6" xfId="0" applyFont="1" applyFill="1" applyBorder="1" applyAlignment="1">
      <alignment horizontal="left"/>
    </xf>
    <xf numFmtId="164" fontId="5" fillId="0" borderId="39" xfId="0" applyNumberFormat="1" applyFont="1" applyBorder="1" applyAlignment="1">
      <alignment horizontal="right"/>
    </xf>
    <xf numFmtId="164" fontId="5" fillId="0" borderId="40" xfId="0" applyNumberFormat="1" applyFont="1" applyBorder="1" applyAlignment="1">
      <alignment horizontal="right"/>
    </xf>
    <xf numFmtId="0" fontId="15" fillId="6" borderId="48" xfId="0" applyFont="1" applyFill="1" applyBorder="1" applyAlignment="1" applyProtection="1">
      <alignment horizontal="center"/>
      <protection locked="0"/>
    </xf>
    <xf numFmtId="0" fontId="15" fillId="6" borderId="49" xfId="0" applyFont="1" applyFill="1" applyBorder="1" applyAlignment="1" applyProtection="1">
      <alignment horizontal="center"/>
      <protection locked="0"/>
    </xf>
    <xf numFmtId="0" fontId="5" fillId="0" borderId="53" xfId="0" applyFont="1" applyBorder="1" applyAlignment="1" applyProtection="1">
      <alignment horizontal="center"/>
      <protection locked="0"/>
    </xf>
    <xf numFmtId="0" fontId="5" fillId="0" borderId="54" xfId="0" applyFont="1" applyBorder="1" applyAlignment="1" applyProtection="1">
      <alignment horizontal="center"/>
      <protection locked="0"/>
    </xf>
    <xf numFmtId="0" fontId="5" fillId="0" borderId="55" xfId="0" applyFont="1" applyBorder="1" applyAlignment="1" applyProtection="1">
      <alignment horizontal="center"/>
      <protection locked="0"/>
    </xf>
    <xf numFmtId="0" fontId="7" fillId="5" borderId="0" xfId="0" applyFont="1" applyFill="1" applyAlignment="1">
      <alignment horizontal="center" vertical="top" wrapText="1"/>
    </xf>
    <xf numFmtId="0" fontId="7" fillId="5" borderId="0" xfId="0" applyFont="1" applyFill="1" applyAlignment="1">
      <alignment horizontal="center" wrapText="1"/>
    </xf>
    <xf numFmtId="14" fontId="5" fillId="0" borderId="53" xfId="0" applyNumberFormat="1" applyFont="1" applyBorder="1" applyAlignment="1" applyProtection="1">
      <alignment horizontal="center" wrapText="1"/>
      <protection locked="0"/>
    </xf>
    <xf numFmtId="0" fontId="5" fillId="0" borderId="54" xfId="0" applyFont="1" applyBorder="1" applyAlignment="1" applyProtection="1">
      <alignment horizontal="center" wrapText="1"/>
      <protection locked="0"/>
    </xf>
    <xf numFmtId="14" fontId="5" fillId="0" borderId="54" xfId="0" applyNumberFormat="1" applyFont="1" applyBorder="1" applyAlignment="1" applyProtection="1">
      <alignment horizontal="center" wrapText="1"/>
      <protection locked="0"/>
    </xf>
    <xf numFmtId="0" fontId="5" fillId="0" borderId="55" xfId="0" applyFont="1" applyBorder="1" applyAlignment="1" applyProtection="1">
      <alignment horizontal="center" wrapText="1"/>
      <protection locked="0"/>
    </xf>
    <xf numFmtId="0" fontId="10" fillId="5" borderId="15" xfId="0" applyFont="1" applyFill="1" applyBorder="1" applyAlignment="1">
      <alignment horizontal="right" wrapText="1"/>
    </xf>
    <xf numFmtId="0" fontId="5" fillId="4" borderId="6" xfId="0" applyFont="1" applyFill="1" applyBorder="1" applyAlignment="1">
      <alignment horizontal="right"/>
    </xf>
    <xf numFmtId="0" fontId="5" fillId="4" borderId="7" xfId="0" applyFont="1" applyFill="1" applyBorder="1" applyAlignment="1">
      <alignment horizontal="right"/>
    </xf>
    <xf numFmtId="0" fontId="5" fillId="7" borderId="31" xfId="0" applyFont="1" applyFill="1" applyBorder="1" applyAlignment="1">
      <alignment horizontal="center" vertical="center"/>
    </xf>
    <xf numFmtId="0" fontId="5" fillId="7" borderId="29" xfId="0" applyFont="1" applyFill="1" applyBorder="1" applyAlignment="1">
      <alignment horizontal="center" vertical="center"/>
    </xf>
    <xf numFmtId="0" fontId="5" fillId="7" borderId="32" xfId="0" applyNumberFormat="1" applyFont="1" applyFill="1" applyBorder="1" applyAlignment="1" applyProtection="1">
      <alignment horizontal="center" vertical="center"/>
      <protection locked="0"/>
    </xf>
    <xf numFmtId="0" fontId="5" fillId="7" borderId="30" xfId="0" applyNumberFormat="1" applyFont="1" applyFill="1" applyBorder="1" applyAlignment="1" applyProtection="1">
      <alignment horizontal="center" vertical="center"/>
      <protection locked="0"/>
    </xf>
    <xf numFmtId="49" fontId="5" fillId="0" borderId="23" xfId="0" applyNumberFormat="1" applyFont="1" applyBorder="1" applyAlignment="1" applyProtection="1">
      <alignment horizontal="center"/>
      <protection locked="0"/>
    </xf>
    <xf numFmtId="49" fontId="5" fillId="0" borderId="3" xfId="0" applyNumberFormat="1" applyFont="1" applyBorder="1" applyAlignment="1" applyProtection="1">
      <alignment horizontal="center"/>
      <protection locked="0"/>
    </xf>
    <xf numFmtId="0" fontId="5" fillId="7" borderId="25" xfId="0" applyFont="1" applyFill="1" applyBorder="1" applyAlignment="1">
      <alignment horizontal="center" vertical="center"/>
    </xf>
    <xf numFmtId="0" fontId="5" fillId="7" borderId="24" xfId="0" applyNumberFormat="1" applyFont="1" applyFill="1" applyBorder="1" applyAlignment="1" applyProtection="1">
      <alignment horizontal="center" vertical="center"/>
      <protection locked="0"/>
    </xf>
    <xf numFmtId="0" fontId="5" fillId="7" borderId="36" xfId="0" applyNumberFormat="1" applyFont="1" applyFill="1" applyBorder="1" applyAlignment="1" applyProtection="1">
      <alignment horizontal="center" vertical="center"/>
      <protection locked="0"/>
    </xf>
    <xf numFmtId="0" fontId="10" fillId="5" borderId="15" xfId="0" applyFont="1" applyFill="1" applyBorder="1" applyAlignment="1">
      <alignment horizontal="left"/>
    </xf>
    <xf numFmtId="164" fontId="5" fillId="0" borderId="23" xfId="0" applyNumberFormat="1" applyFont="1" applyBorder="1" applyAlignment="1" applyProtection="1">
      <alignment horizontal="right"/>
      <protection locked="0"/>
    </xf>
    <xf numFmtId="164" fontId="5" fillId="0" borderId="41" xfId="0" applyNumberFormat="1" applyFont="1" applyBorder="1" applyAlignment="1" applyProtection="1">
      <alignment horizontal="right"/>
      <protection locked="0"/>
    </xf>
    <xf numFmtId="164" fontId="5" fillId="0" borderId="39" xfId="0" applyNumberFormat="1" applyFont="1" applyBorder="1" applyAlignment="1" applyProtection="1">
      <alignment horizontal="right"/>
      <protection locked="0"/>
    </xf>
    <xf numFmtId="164" fontId="5" fillId="0" borderId="40" xfId="0" applyNumberFormat="1" applyFont="1" applyBorder="1" applyAlignment="1" applyProtection="1">
      <alignment horizontal="right"/>
      <protection locked="0"/>
    </xf>
    <xf numFmtId="0" fontId="5" fillId="4" borderId="27" xfId="0" applyFont="1" applyFill="1" applyBorder="1" applyAlignment="1">
      <alignment horizontal="center"/>
    </xf>
    <xf numFmtId="0" fontId="5" fillId="0" borderId="23" xfId="0" applyFont="1" applyBorder="1" applyAlignment="1" applyProtection="1">
      <alignment horizontal="center"/>
      <protection locked="0"/>
    </xf>
    <xf numFmtId="0" fontId="5" fillId="0" borderId="3" xfId="0" applyFont="1" applyBorder="1" applyAlignment="1" applyProtection="1">
      <alignment horizontal="center"/>
      <protection locked="0"/>
    </xf>
    <xf numFmtId="0" fontId="5" fillId="0" borderId="4" xfId="0" applyFont="1" applyBorder="1" applyAlignment="1" applyProtection="1">
      <alignment horizontal="center"/>
      <protection locked="0"/>
    </xf>
    <xf numFmtId="0" fontId="0" fillId="4" borderId="27" xfId="0" applyFill="1" applyBorder="1" applyAlignment="1">
      <alignment horizontal="center"/>
    </xf>
    <xf numFmtId="0" fontId="5" fillId="0" borderId="44" xfId="0" applyFont="1" applyBorder="1" applyAlignment="1" applyProtection="1">
      <alignment horizontal="center"/>
      <protection locked="0"/>
    </xf>
    <xf numFmtId="0" fontId="5" fillId="4" borderId="38" xfId="0" applyFont="1" applyFill="1" applyBorder="1" applyAlignment="1">
      <alignment horizontal="center"/>
    </xf>
    <xf numFmtId="0" fontId="5" fillId="0" borderId="43" xfId="0" applyFont="1" applyBorder="1" applyAlignment="1" applyProtection="1">
      <alignment horizontal="center"/>
      <protection locked="0"/>
    </xf>
    <xf numFmtId="0" fontId="5" fillId="0" borderId="19" xfId="0" applyFont="1" applyBorder="1" applyAlignment="1" applyProtection="1">
      <alignment horizontal="center"/>
      <protection locked="0"/>
    </xf>
    <xf numFmtId="0" fontId="0" fillId="0" borderId="44" xfId="0" applyBorder="1" applyAlignment="1" applyProtection="1">
      <alignment horizontal="center"/>
      <protection locked="0"/>
    </xf>
    <xf numFmtId="0" fontId="5" fillId="0" borderId="45" xfId="0" applyFont="1" applyBorder="1" applyAlignment="1" applyProtection="1">
      <alignment horizontal="left"/>
      <protection locked="0"/>
    </xf>
    <xf numFmtId="0" fontId="5" fillId="0" borderId="46" xfId="0" applyFont="1" applyBorder="1" applyAlignment="1" applyProtection="1">
      <alignment horizontal="left"/>
      <protection locked="0"/>
    </xf>
    <xf numFmtId="0" fontId="5" fillId="0" borderId="23" xfId="0" applyFont="1" applyBorder="1" applyAlignment="1">
      <alignment horizontal="left"/>
    </xf>
    <xf numFmtId="0" fontId="5" fillId="0" borderId="42" xfId="0" applyFont="1" applyBorder="1" applyAlignment="1">
      <alignment horizontal="left"/>
    </xf>
    <xf numFmtId="0" fontId="5" fillId="0" borderId="3" xfId="0" applyFont="1" applyBorder="1" applyAlignment="1">
      <alignment horizontal="left"/>
    </xf>
    <xf numFmtId="164" fontId="12" fillId="2" borderId="0" xfId="0" applyNumberFormat="1" applyFont="1" applyFill="1" applyAlignment="1">
      <alignment horizontal="right"/>
    </xf>
    <xf numFmtId="164" fontId="12" fillId="2" borderId="18" xfId="0" applyNumberFormat="1" applyFont="1" applyFill="1" applyBorder="1" applyAlignment="1">
      <alignment horizontal="right"/>
    </xf>
    <xf numFmtId="164" fontId="7" fillId="10" borderId="0" xfId="0" applyNumberFormat="1" applyFont="1" applyFill="1" applyAlignment="1">
      <alignment horizontal="right"/>
    </xf>
    <xf numFmtId="164" fontId="7" fillId="10" borderId="18" xfId="0" applyNumberFormat="1" applyFont="1" applyFill="1" applyBorder="1" applyAlignment="1">
      <alignment horizontal="right"/>
    </xf>
    <xf numFmtId="10" fontId="12" fillId="0" borderId="0" xfId="1" applyNumberFormat="1" applyFont="1" applyAlignment="1" applyProtection="1">
      <alignment horizontal="right"/>
      <protection locked="0"/>
    </xf>
    <xf numFmtId="10" fontId="12" fillId="0" borderId="18" xfId="1" applyNumberFormat="1" applyFont="1" applyBorder="1" applyAlignment="1" applyProtection="1">
      <alignment horizontal="right"/>
      <protection locked="0"/>
    </xf>
    <xf numFmtId="164" fontId="7" fillId="11" borderId="15" xfId="0" applyNumberFormat="1" applyFont="1" applyFill="1" applyBorder="1" applyAlignment="1">
      <alignment horizontal="right"/>
    </xf>
    <xf numFmtId="164" fontId="7" fillId="11" borderId="16" xfId="0" applyNumberFormat="1" applyFont="1" applyFill="1" applyBorder="1" applyAlignment="1">
      <alignment horizontal="right"/>
    </xf>
    <xf numFmtId="0" fontId="5" fillId="0" borderId="0" xfId="0" applyFont="1" applyAlignment="1">
      <alignment horizontal="left" vertical="top" wrapText="1"/>
    </xf>
    <xf numFmtId="0" fontId="5" fillId="0" borderId="0" xfId="0" applyFont="1" applyAlignment="1">
      <alignment horizontal="left" vertical="top"/>
    </xf>
    <xf numFmtId="164" fontId="7" fillId="2" borderId="47" xfId="0" applyNumberFormat="1" applyFont="1" applyFill="1" applyBorder="1" applyAlignment="1">
      <alignment horizontal="right"/>
    </xf>
    <xf numFmtId="0" fontId="5" fillId="4" borderId="27" xfId="0" applyFont="1" applyFill="1" applyBorder="1" applyAlignment="1">
      <alignment horizontal="left"/>
    </xf>
    <xf numFmtId="0" fontId="11" fillId="4" borderId="38" xfId="0" applyFont="1" applyFill="1" applyBorder="1" applyAlignment="1">
      <alignment horizontal="center"/>
    </xf>
    <xf numFmtId="49" fontId="5" fillId="0" borderId="23" xfId="0" applyNumberFormat="1" applyFont="1" applyBorder="1" applyAlignment="1" applyProtection="1">
      <alignment horizontal="left"/>
      <protection locked="0"/>
    </xf>
    <xf numFmtId="49" fontId="5" fillId="0" borderId="3" xfId="0" applyNumberFormat="1" applyFont="1" applyBorder="1" applyAlignment="1" applyProtection="1">
      <alignment horizontal="left"/>
      <protection locked="0"/>
    </xf>
  </cellXfs>
  <cellStyles count="4">
    <cellStyle name="Currency" xfId="3" builtinId="4"/>
    <cellStyle name="Hyperlink" xfId="2" builtinId="8"/>
    <cellStyle name="Normal" xfId="0" builtinId="0"/>
    <cellStyle name="Percent" xfId="1" builtinId="5"/>
  </cellStyles>
  <dxfs count="3">
    <dxf>
      <font>
        <color rgb="FFFF0000"/>
      </font>
    </dxf>
    <dxf>
      <font>
        <b/>
        <i val="0"/>
        <color rgb="FFFF0000"/>
      </font>
    </dxf>
    <dxf>
      <font>
        <b/>
        <i val="0"/>
        <color rgb="FFFF0000"/>
      </font>
    </dxf>
  </dxfs>
  <tableStyles count="1" defaultTableStyle="Process Improvement" defaultPivotStyle="PivotStyleLight16">
    <tableStyle name="Process Improvement"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8" Type="http://schemas.openxmlformats.org/officeDocument/2006/relationships/hyperlink" Target="https://www.gsa.gov/node/86696?utm_source=OGP&amp;utm_medium=print-radio&amp;utm_term=perdiem&amp;utm_campaign=shortcuts" TargetMode="External"/><Relationship Id="rId3" Type="http://schemas.openxmlformats.org/officeDocument/2006/relationships/hyperlink" Target="#'Subaward (1)'!E4"/><Relationship Id="rId7" Type="http://schemas.openxmlformats.org/officeDocument/2006/relationships/hyperlink" Target="#Costshares!E10"/><Relationship Id="rId2" Type="http://schemas.openxmlformats.org/officeDocument/2006/relationships/hyperlink" Target="https://www.irs.gov/tax-professionals/standard-mileage-rates" TargetMode="External"/><Relationship Id="rId1" Type="http://schemas.openxmlformats.org/officeDocument/2006/relationships/hyperlink" Target="http://www.crdfglobal.org/sites/default/files/Awardee%20Sole%20Source%20and%20Bid%20Analysis%20Form.xlsx" TargetMode="External"/><Relationship Id="rId6" Type="http://schemas.openxmlformats.org/officeDocument/2006/relationships/hyperlink" Target="#'Subaward (4)'!E4"/><Relationship Id="rId5" Type="http://schemas.openxmlformats.org/officeDocument/2006/relationships/hyperlink" Target="#'Subaward (3)'!E4"/><Relationship Id="rId10" Type="http://schemas.openxmlformats.org/officeDocument/2006/relationships/hyperlink" Target="https://my.rotary.org/en/document/automobile-reimbursement-rates" TargetMode="External"/><Relationship Id="rId4" Type="http://schemas.openxmlformats.org/officeDocument/2006/relationships/hyperlink" Target="#'Subaward (2)'!E4"/><Relationship Id="rId9" Type="http://schemas.openxmlformats.org/officeDocument/2006/relationships/hyperlink" Target="https://aoprals.state.gov/web920/per_diem.asp" TargetMode="External"/></Relationships>
</file>

<file path=xl/drawings/drawing1.xml><?xml version="1.0" encoding="utf-8"?>
<xdr:wsDr xmlns:xdr="http://schemas.openxmlformats.org/drawingml/2006/spreadsheetDrawing" xmlns:a="http://schemas.openxmlformats.org/drawingml/2006/main">
  <xdr:twoCellAnchor>
    <xdr:from>
      <xdr:col>12</xdr:col>
      <xdr:colOff>3175</xdr:colOff>
      <xdr:row>17</xdr:row>
      <xdr:rowOff>25399</xdr:rowOff>
    </xdr:from>
    <xdr:to>
      <xdr:col>16</xdr:col>
      <xdr:colOff>438150</xdr:colOff>
      <xdr:row>31</xdr:row>
      <xdr:rowOff>143435</xdr:rowOff>
    </xdr:to>
    <xdr:sp macro="" textlink="">
      <xdr:nvSpPr>
        <xdr:cNvPr id="2" name="TextBox 1">
          <a:extLst>
            <a:ext uri="{FF2B5EF4-FFF2-40B4-BE49-F238E27FC236}">
              <a16:creationId xmlns:a16="http://schemas.microsoft.com/office/drawing/2014/main" id="{F5314AC8-8C22-43AE-A7FC-95C518634CAD}"/>
            </a:ext>
          </a:extLst>
        </xdr:cNvPr>
        <xdr:cNvSpPr txBox="1"/>
      </xdr:nvSpPr>
      <xdr:spPr>
        <a:xfrm>
          <a:off x="8447928" y="4660152"/>
          <a:ext cx="2873375" cy="2610224"/>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Key Personnel</a:t>
          </a:r>
          <a:r>
            <a:rPr lang="en-US" sz="1000" baseline="0"/>
            <a:t> </a:t>
          </a:r>
          <a:br>
            <a:rPr lang="en-US" sz="1000" baseline="0"/>
          </a:br>
          <a:r>
            <a:rPr lang="en-US" sz="1000" b="1" baseline="0"/>
            <a:t>Must be named at the time of application</a:t>
          </a:r>
          <a:r>
            <a:rPr lang="en-US" sz="1000" baseline="0"/>
            <a:t>.  After application submission, prior written approval is </a:t>
          </a:r>
          <a:r>
            <a:rPr lang="en-US" sz="1000" b="1" baseline="0"/>
            <a:t>required</a:t>
          </a:r>
          <a:r>
            <a:rPr lang="en-US" sz="1000" baseline="0"/>
            <a:t> to replace or remove these personnel.</a:t>
          </a:r>
        </a:p>
        <a:p>
          <a:endParaRPr lang="en-US" sz="1000" baseline="0">
            <a:solidFill>
              <a:schemeClr val="dk1"/>
            </a:solidFill>
            <a:effectLst/>
            <a:latin typeface="+mn-lt"/>
            <a:ea typeface="+mn-ea"/>
            <a:cs typeface="+mn-cs"/>
          </a:endParaRPr>
        </a:p>
        <a:p>
          <a:r>
            <a:rPr lang="en-US" sz="1000">
              <a:solidFill>
                <a:schemeClr val="dk1"/>
              </a:solidFill>
              <a:effectLst/>
              <a:latin typeface="+mn-lt"/>
              <a:ea typeface="+mn-ea"/>
              <a:cs typeface="+mn-cs"/>
            </a:rPr>
            <a:t>Other personnel</a:t>
          </a:r>
          <a:r>
            <a:rPr lang="en-US" sz="1000" baseline="0">
              <a:solidFill>
                <a:schemeClr val="dk1"/>
              </a:solidFill>
              <a:effectLst/>
              <a:latin typeface="+mn-lt"/>
              <a:ea typeface="+mn-ea"/>
              <a:cs typeface="+mn-cs"/>
            </a:rPr>
            <a:t> </a:t>
          </a:r>
          <a:br>
            <a:rPr lang="en-US" sz="1000" baseline="0">
              <a:solidFill>
                <a:schemeClr val="dk1"/>
              </a:solidFill>
              <a:effectLst/>
              <a:latin typeface="+mn-lt"/>
              <a:ea typeface="+mn-ea"/>
              <a:cs typeface="+mn-cs"/>
            </a:rPr>
          </a:br>
          <a:r>
            <a:rPr lang="en-US" sz="1000" b="1" baseline="0">
              <a:solidFill>
                <a:schemeClr val="dk1"/>
              </a:solidFill>
              <a:effectLst/>
              <a:latin typeface="+mn-lt"/>
              <a:ea typeface="+mn-ea"/>
              <a:cs typeface="+mn-cs"/>
            </a:rPr>
            <a:t>May be unnamed </a:t>
          </a:r>
          <a:r>
            <a:rPr lang="en-US" sz="1000" baseline="0">
              <a:solidFill>
                <a:schemeClr val="dk1"/>
              </a:solidFill>
              <a:effectLst/>
              <a:latin typeface="+mn-lt"/>
              <a:ea typeface="+mn-ea"/>
              <a:cs typeface="+mn-cs"/>
            </a:rPr>
            <a:t>at the time of application submission.  If other personnel are yet to be recruited, or staffed, at the time of application, please type "To be determined" or equivalent in the Name field.  The position </a:t>
          </a:r>
          <a:r>
            <a:rPr lang="en-US" sz="1000" b="1" baseline="0">
              <a:solidFill>
                <a:schemeClr val="dk1"/>
              </a:solidFill>
              <a:effectLst/>
              <a:latin typeface="+mn-lt"/>
              <a:ea typeface="+mn-ea"/>
              <a:cs typeface="+mn-cs"/>
            </a:rPr>
            <a:t>must</a:t>
          </a:r>
          <a:r>
            <a:rPr lang="en-US" sz="1000" baseline="0">
              <a:solidFill>
                <a:schemeClr val="dk1"/>
              </a:solidFill>
              <a:effectLst/>
              <a:latin typeface="+mn-lt"/>
              <a:ea typeface="+mn-ea"/>
              <a:cs typeface="+mn-cs"/>
            </a:rPr>
            <a:t> be provided at the time of application submission.</a:t>
          </a:r>
          <a:br>
            <a:rPr lang="en-US" sz="1000" baseline="0">
              <a:solidFill>
                <a:schemeClr val="dk1"/>
              </a:solidFill>
              <a:effectLst/>
              <a:latin typeface="+mn-lt"/>
              <a:ea typeface="+mn-ea"/>
              <a:cs typeface="+mn-cs"/>
            </a:rPr>
          </a:br>
          <a:endParaRPr lang="en-US" sz="1000">
            <a:effectLst/>
          </a:endParaRPr>
        </a:p>
        <a:p>
          <a:r>
            <a:rPr lang="en-US" sz="1000" baseline="0">
              <a:solidFill>
                <a:schemeClr val="dk1"/>
              </a:solidFill>
              <a:effectLst/>
              <a:latin typeface="+mn-lt"/>
              <a:ea typeface="+mn-ea"/>
              <a:cs typeface="+mn-cs"/>
            </a:rPr>
            <a:t>After application submission, prior written approval is </a:t>
          </a:r>
          <a:r>
            <a:rPr lang="en-US" sz="1000" b="1" baseline="0">
              <a:solidFill>
                <a:schemeClr val="dk1"/>
              </a:solidFill>
              <a:effectLst/>
              <a:latin typeface="+mn-lt"/>
              <a:ea typeface="+mn-ea"/>
              <a:cs typeface="+mn-cs"/>
            </a:rPr>
            <a:t>not needed </a:t>
          </a:r>
          <a:r>
            <a:rPr lang="en-US" sz="1000" baseline="0">
              <a:solidFill>
                <a:schemeClr val="dk1"/>
              </a:solidFill>
              <a:effectLst/>
              <a:latin typeface="+mn-lt"/>
              <a:ea typeface="+mn-ea"/>
              <a:cs typeface="+mn-cs"/>
            </a:rPr>
            <a:t>to replace or remove other personnel.</a:t>
          </a:r>
          <a:endParaRPr lang="en-US" sz="1000">
            <a:effectLst/>
          </a:endParaRPr>
        </a:p>
        <a:p>
          <a:endParaRPr lang="en-US" sz="1000"/>
        </a:p>
      </xdr:txBody>
    </xdr:sp>
    <xdr:clientData fPrintsWithSheet="0"/>
  </xdr:twoCellAnchor>
  <xdr:twoCellAnchor>
    <xdr:from>
      <xdr:col>12</xdr:col>
      <xdr:colOff>3175</xdr:colOff>
      <xdr:row>54</xdr:row>
      <xdr:rowOff>12701</xdr:rowOff>
    </xdr:from>
    <xdr:to>
      <xdr:col>17</xdr:col>
      <xdr:colOff>9525</xdr:colOff>
      <xdr:row>60</xdr:row>
      <xdr:rowOff>76201</xdr:rowOff>
    </xdr:to>
    <xdr:sp macro="" textlink="">
      <xdr:nvSpPr>
        <xdr:cNvPr id="5" name="TextBox 4">
          <a:extLst>
            <a:ext uri="{FF2B5EF4-FFF2-40B4-BE49-F238E27FC236}">
              <a16:creationId xmlns:a16="http://schemas.microsoft.com/office/drawing/2014/main" id="{6B39B6F4-2E45-4816-85D1-D5905A66133B}"/>
            </a:ext>
          </a:extLst>
        </xdr:cNvPr>
        <xdr:cNvSpPr txBox="1"/>
      </xdr:nvSpPr>
      <xdr:spPr>
        <a:xfrm>
          <a:off x="8453755" y="8577581"/>
          <a:ext cx="2901950" cy="113030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Honoraria</a:t>
          </a:r>
          <a:r>
            <a:rPr lang="en-US" sz="1000"/>
            <a:t> are fixed fees provided for professional services.  </a:t>
          </a:r>
          <a:r>
            <a:rPr lang="en-US" sz="1000" baseline="0">
              <a:solidFill>
                <a:schemeClr val="dk1"/>
              </a:solidFill>
              <a:effectLst/>
              <a:latin typeface="+mn-lt"/>
              <a:ea typeface="+mn-ea"/>
              <a:cs typeface="+mn-cs"/>
            </a:rPr>
            <a:t>Honoria rates </a:t>
          </a:r>
          <a:r>
            <a:rPr lang="en-US" sz="1000" b="1" baseline="0">
              <a:solidFill>
                <a:schemeClr val="dk1"/>
              </a:solidFill>
              <a:effectLst/>
              <a:latin typeface="+mn-lt"/>
              <a:ea typeface="+mn-ea"/>
              <a:cs typeface="+mn-cs"/>
            </a:rPr>
            <a:t>require justification</a:t>
          </a:r>
          <a:r>
            <a:rPr lang="en-US" sz="1000" baseline="0">
              <a:solidFill>
                <a:schemeClr val="dk1"/>
              </a:solidFill>
              <a:effectLst/>
              <a:latin typeface="+mn-lt"/>
              <a:ea typeface="+mn-ea"/>
              <a:cs typeface="+mn-cs"/>
            </a:rPr>
            <a:t> in the Narrative-Primary tab.  A justification can estimate the number of hours that the work will take to complete, creating an approximate hourly rate.  This rate can be compared to market rates in the region.</a:t>
          </a:r>
          <a:endParaRPr lang="en-US" sz="800"/>
        </a:p>
      </xdr:txBody>
    </xdr:sp>
    <xdr:clientData fPrintsWithSheet="0"/>
  </xdr:twoCellAnchor>
  <xdr:twoCellAnchor>
    <xdr:from>
      <xdr:col>11</xdr:col>
      <xdr:colOff>38735</xdr:colOff>
      <xdr:row>78</xdr:row>
      <xdr:rowOff>137160</xdr:rowOff>
    </xdr:from>
    <xdr:to>
      <xdr:col>16</xdr:col>
      <xdr:colOff>441960</xdr:colOff>
      <xdr:row>88</xdr:row>
      <xdr:rowOff>129540</xdr:rowOff>
    </xdr:to>
    <xdr:sp macro="" textlink="">
      <xdr:nvSpPr>
        <xdr:cNvPr id="6" name="TextBox 5">
          <a:hlinkClick xmlns:r="http://schemas.openxmlformats.org/officeDocument/2006/relationships" r:id="rId1"/>
          <a:extLst>
            <a:ext uri="{FF2B5EF4-FFF2-40B4-BE49-F238E27FC236}">
              <a16:creationId xmlns:a16="http://schemas.microsoft.com/office/drawing/2014/main" id="{3226D978-BBAB-43AA-9E52-F7F447C36886}"/>
            </a:ext>
          </a:extLst>
        </xdr:cNvPr>
        <xdr:cNvSpPr txBox="1"/>
      </xdr:nvSpPr>
      <xdr:spPr>
        <a:xfrm>
          <a:off x="8428355" y="12824460"/>
          <a:ext cx="2902585" cy="174498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Procurements exceeding $3500 must be competitively sourced.  </a:t>
          </a:r>
          <a:r>
            <a:rPr lang="en-US" sz="1100" baseline="0">
              <a:solidFill>
                <a:schemeClr val="dk1"/>
              </a:solidFill>
              <a:effectLst/>
              <a:latin typeface="+mn-lt"/>
              <a:ea typeface="+mn-ea"/>
              <a:cs typeface="+mn-cs"/>
            </a:rPr>
            <a:t>This threshold applies to the entire invoice from a vendor, not a single line item.  </a:t>
          </a:r>
        </a:p>
        <a:p>
          <a:endParaRPr lang="en-US" sz="1000" baseline="0"/>
        </a:p>
        <a:p>
          <a:r>
            <a:rPr lang="en-US" sz="1000"/>
            <a:t>If this</a:t>
          </a:r>
          <a:r>
            <a:rPr lang="en-US" sz="1000" baseline="0"/>
            <a:t> project is awarded and a procurement order exceeds $3500, you will be required to gather and compare mutliple vendor quotes </a:t>
          </a:r>
          <a:r>
            <a:rPr lang="en-US" sz="1000" b="1" baseline="0"/>
            <a:t>prior</a:t>
          </a:r>
          <a:r>
            <a:rPr lang="en-US" sz="1000" baseline="0"/>
            <a:t> to purchase.  An awardee can document vendor selection via a </a:t>
          </a:r>
          <a:r>
            <a:rPr lang="en-US" sz="1000" baseline="0">
              <a:solidFill>
                <a:srgbClr val="002060"/>
              </a:solidFill>
            </a:rPr>
            <a:t>awardee sole source and bid analysis form</a:t>
          </a:r>
          <a:r>
            <a:rPr lang="en-US" sz="1000" baseline="0"/>
            <a:t>.</a:t>
          </a:r>
          <a:endParaRPr lang="en-US" sz="1000"/>
        </a:p>
      </xdr:txBody>
    </xdr:sp>
    <xdr:clientData fPrintsWithSheet="0"/>
  </xdr:twoCellAnchor>
  <xdr:twoCellAnchor>
    <xdr:from>
      <xdr:col>12</xdr:col>
      <xdr:colOff>635</xdr:colOff>
      <xdr:row>101</xdr:row>
      <xdr:rowOff>163195</xdr:rowOff>
    </xdr:from>
    <xdr:to>
      <xdr:col>16</xdr:col>
      <xdr:colOff>445770</xdr:colOff>
      <xdr:row>104</xdr:row>
      <xdr:rowOff>68580</xdr:rowOff>
    </xdr:to>
    <xdr:sp macro="" textlink="">
      <xdr:nvSpPr>
        <xdr:cNvPr id="7" name="TextBox 6">
          <a:extLst>
            <a:ext uri="{FF2B5EF4-FFF2-40B4-BE49-F238E27FC236}">
              <a16:creationId xmlns:a16="http://schemas.microsoft.com/office/drawing/2014/main" id="{AF0C0118-C881-4FCC-B5D3-C06024BE6919}"/>
            </a:ext>
          </a:extLst>
        </xdr:cNvPr>
        <xdr:cNvSpPr txBox="1"/>
      </xdr:nvSpPr>
      <xdr:spPr>
        <a:xfrm>
          <a:off x="8451215" y="16873855"/>
          <a:ext cx="2883535" cy="454025"/>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a:t>A </a:t>
          </a:r>
          <a:r>
            <a:rPr lang="en-US" sz="1000" b="1"/>
            <a:t>supply</a:t>
          </a:r>
          <a:r>
            <a:rPr lang="en-US" sz="1000" baseline="0"/>
            <a:t> is a single item valued at less than $1000 and with a use life of one year or less.</a:t>
          </a:r>
        </a:p>
      </xdr:txBody>
    </xdr:sp>
    <xdr:clientData fPrintsWithSheet="0"/>
  </xdr:twoCellAnchor>
  <xdr:twoCellAnchor>
    <xdr:from>
      <xdr:col>11</xdr:col>
      <xdr:colOff>53975</xdr:colOff>
      <xdr:row>132</xdr:row>
      <xdr:rowOff>19050</xdr:rowOff>
    </xdr:from>
    <xdr:to>
      <xdr:col>17</xdr:col>
      <xdr:colOff>9525</xdr:colOff>
      <xdr:row>135</xdr:row>
      <xdr:rowOff>160020</xdr:rowOff>
    </xdr:to>
    <xdr:sp macro="" textlink="">
      <xdr:nvSpPr>
        <xdr:cNvPr id="8" name="TextBox 7">
          <a:extLst>
            <a:ext uri="{FF2B5EF4-FFF2-40B4-BE49-F238E27FC236}">
              <a16:creationId xmlns:a16="http://schemas.microsoft.com/office/drawing/2014/main" id="{415C2CF9-8264-4417-9495-E39991713390}"/>
            </a:ext>
          </a:extLst>
        </xdr:cNvPr>
        <xdr:cNvSpPr txBox="1"/>
      </xdr:nvSpPr>
      <xdr:spPr>
        <a:xfrm>
          <a:off x="8443595" y="19579590"/>
          <a:ext cx="2912110" cy="65913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Services</a:t>
          </a:r>
          <a:r>
            <a:rPr lang="en-US" sz="1000" baseline="0"/>
            <a:t> are actions fulfilled by third party contributors.  This category includes consultants and contractors under a grant.</a:t>
          </a:r>
        </a:p>
        <a:p>
          <a:endParaRPr lang="en-US" sz="1000" baseline="0"/>
        </a:p>
      </xdr:txBody>
    </xdr:sp>
    <xdr:clientData fPrintsWithSheet="0"/>
  </xdr:twoCellAnchor>
  <xdr:twoCellAnchor>
    <xdr:from>
      <xdr:col>11</xdr:col>
      <xdr:colOff>57148</xdr:colOff>
      <xdr:row>221</xdr:row>
      <xdr:rowOff>142875</xdr:rowOff>
    </xdr:from>
    <xdr:to>
      <xdr:col>17</xdr:col>
      <xdr:colOff>318565</xdr:colOff>
      <xdr:row>227</xdr:row>
      <xdr:rowOff>180975</xdr:rowOff>
    </xdr:to>
    <xdr:sp macro="" textlink="">
      <xdr:nvSpPr>
        <xdr:cNvPr id="10" name="TextBox 9">
          <a:extLst>
            <a:ext uri="{FF2B5EF4-FFF2-40B4-BE49-F238E27FC236}">
              <a16:creationId xmlns:a16="http://schemas.microsoft.com/office/drawing/2014/main" id="{A6B6996B-4571-4D07-BE6D-06C91E715621}"/>
            </a:ext>
          </a:extLst>
        </xdr:cNvPr>
        <xdr:cNvSpPr txBox="1"/>
      </xdr:nvSpPr>
      <xdr:spPr>
        <a:xfrm>
          <a:off x="8446768" y="34691955"/>
          <a:ext cx="3217977" cy="89154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M&amp;IE (Meals &amp; Incidental Expenses) </a:t>
          </a:r>
          <a:r>
            <a:rPr lang="en-US" sz="1000" baseline="0"/>
            <a:t>is auto-calculated assuming one destination, roundtrip.  A standard 1.5 days will automatically be added to your trip duration to account for 2 travel days, calculated at 75% of the per diem rate.</a:t>
          </a:r>
          <a:endParaRPr lang="en-US" sz="1000"/>
        </a:p>
      </xdr:txBody>
    </xdr:sp>
    <xdr:clientData fPrintsWithSheet="0"/>
  </xdr:twoCellAnchor>
  <xdr:twoCellAnchor>
    <xdr:from>
      <xdr:col>11</xdr:col>
      <xdr:colOff>55244</xdr:colOff>
      <xdr:row>201</xdr:row>
      <xdr:rowOff>144780</xdr:rowOff>
    </xdr:from>
    <xdr:to>
      <xdr:col>17</xdr:col>
      <xdr:colOff>251460</xdr:colOff>
      <xdr:row>204</xdr:row>
      <xdr:rowOff>25550</xdr:rowOff>
    </xdr:to>
    <xdr:sp macro="" textlink="">
      <xdr:nvSpPr>
        <xdr:cNvPr id="13" name="TextBox 12">
          <a:hlinkClick xmlns:r="http://schemas.openxmlformats.org/officeDocument/2006/relationships" r:id="rId2"/>
          <a:extLst>
            <a:ext uri="{FF2B5EF4-FFF2-40B4-BE49-F238E27FC236}">
              <a16:creationId xmlns:a16="http://schemas.microsoft.com/office/drawing/2014/main" id="{C81089B5-C5FA-4317-A9B5-F2CEBECCAA5A}"/>
            </a:ext>
          </a:extLst>
        </xdr:cNvPr>
        <xdr:cNvSpPr txBox="1"/>
      </xdr:nvSpPr>
      <xdr:spPr>
        <a:xfrm>
          <a:off x="8444864" y="31523940"/>
          <a:ext cx="3152776" cy="42941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Mileage Rates for US Travel:</a:t>
          </a:r>
        </a:p>
        <a:p>
          <a:r>
            <a:rPr lang="en-US" sz="1000" baseline="0"/>
            <a:t>Mileage rates for US travel can be found </a:t>
          </a:r>
          <a:r>
            <a:rPr lang="en-US" sz="1000" baseline="0">
              <a:solidFill>
                <a:srgbClr val="002060"/>
              </a:solidFill>
            </a:rPr>
            <a:t>here</a:t>
          </a:r>
          <a:r>
            <a:rPr lang="en-US" sz="1000" baseline="0"/>
            <a:t>.</a:t>
          </a:r>
        </a:p>
        <a:p>
          <a:endParaRPr lang="en-US" sz="1000"/>
        </a:p>
      </xdr:txBody>
    </xdr:sp>
    <xdr:clientData fPrintsWithSheet="0"/>
  </xdr:twoCellAnchor>
  <xdr:twoCellAnchor>
    <xdr:from>
      <xdr:col>12</xdr:col>
      <xdr:colOff>18414</xdr:colOff>
      <xdr:row>282</xdr:row>
      <xdr:rowOff>60960</xdr:rowOff>
    </xdr:from>
    <xdr:to>
      <xdr:col>17</xdr:col>
      <xdr:colOff>320039</xdr:colOff>
      <xdr:row>289</xdr:row>
      <xdr:rowOff>3810</xdr:rowOff>
    </xdr:to>
    <xdr:sp macro="" textlink="">
      <xdr:nvSpPr>
        <xdr:cNvPr id="14" name="TextBox 13">
          <a:extLst>
            <a:ext uri="{FF2B5EF4-FFF2-40B4-BE49-F238E27FC236}">
              <a16:creationId xmlns:a16="http://schemas.microsoft.com/office/drawing/2014/main" id="{C3A5C385-E5CC-4521-81DE-F88238C5CE97}"/>
            </a:ext>
            <a:ext uri="{147F2762-F138-4A5C-976F-8EAC2B608ADB}">
              <a16:predDERef xmlns:a16="http://schemas.microsoft.com/office/drawing/2014/main" pred="{C81089B5-C5FA-4317-A9B5-F2CEBECCAA5A}"/>
            </a:ext>
          </a:extLst>
        </xdr:cNvPr>
        <xdr:cNvSpPr txBox="1"/>
      </xdr:nvSpPr>
      <xdr:spPr>
        <a:xfrm>
          <a:off x="8257539" y="36446460"/>
          <a:ext cx="3187700" cy="1209675"/>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0" baseline="0">
              <a:solidFill>
                <a:sysClr val="windowText" lastClr="000000"/>
              </a:solidFill>
            </a:rPr>
            <a:t>International travelers on CRDF Global grants </a:t>
          </a:r>
          <a:r>
            <a:rPr lang="en-US" sz="1000" b="1" baseline="0">
              <a:solidFill>
                <a:sysClr val="windowText" lastClr="000000"/>
              </a:solidFill>
            </a:rPr>
            <a:t>are required to have an active travel medical insurance policy during their dates of travel.</a:t>
          </a:r>
          <a:r>
            <a:rPr lang="en-US" sz="1000" b="0" baseline="0">
              <a:solidFill>
                <a:sysClr val="windowText" lastClr="000000"/>
              </a:solidFill>
            </a:rPr>
            <a:t>  CRDF Global has a precompeted vendor that provides such policies.  </a:t>
          </a:r>
          <a:r>
            <a:rPr lang="en-US" sz="1000" b="1" baseline="0">
              <a:solidFill>
                <a:sysClr val="windowText" lastClr="000000"/>
              </a:solidFill>
            </a:rPr>
            <a:t>You are not required to use this vendor</a:t>
          </a:r>
          <a:r>
            <a:rPr lang="en-US" sz="1000" b="0" baseline="0">
              <a:solidFill>
                <a:sysClr val="windowText" lastClr="000000"/>
              </a:solidFill>
            </a:rPr>
            <a:t>, but if you would like to, please select "yes" and the vendor/rate will be provided for you.</a:t>
          </a:r>
          <a:endParaRPr lang="en-US" sz="1000" b="0">
            <a:solidFill>
              <a:sysClr val="windowText" lastClr="000000"/>
            </a:solidFill>
          </a:endParaRPr>
        </a:p>
      </xdr:txBody>
    </xdr:sp>
    <xdr:clientData fPrintsWithSheet="0"/>
  </xdr:twoCellAnchor>
  <xdr:twoCellAnchor>
    <xdr:from>
      <xdr:col>12</xdr:col>
      <xdr:colOff>3175</xdr:colOff>
      <xdr:row>303</xdr:row>
      <xdr:rowOff>144781</xdr:rowOff>
    </xdr:from>
    <xdr:to>
      <xdr:col>17</xdr:col>
      <xdr:colOff>274320</xdr:colOff>
      <xdr:row>318</xdr:row>
      <xdr:rowOff>137161</xdr:rowOff>
    </xdr:to>
    <xdr:sp macro="" textlink="">
      <xdr:nvSpPr>
        <xdr:cNvPr id="16" name="TextBox 15">
          <a:extLst>
            <a:ext uri="{FF2B5EF4-FFF2-40B4-BE49-F238E27FC236}">
              <a16:creationId xmlns:a16="http://schemas.microsoft.com/office/drawing/2014/main" id="{29D38D38-C975-411E-904C-530FC6E75EC3}"/>
            </a:ext>
          </a:extLst>
        </xdr:cNvPr>
        <xdr:cNvSpPr txBox="1"/>
      </xdr:nvSpPr>
      <xdr:spPr>
        <a:xfrm>
          <a:off x="8453755" y="49263301"/>
          <a:ext cx="3166745" cy="272796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Indirect expenses are paid</a:t>
          </a:r>
          <a:r>
            <a:rPr lang="en-US" sz="1000" b="1" baseline="0"/>
            <a:t> as a percentage of direct expenses.  There are three major allowable categories:</a:t>
          </a:r>
        </a:p>
        <a:p>
          <a:endParaRPr lang="en-US" sz="1000" b="1" baseline="0"/>
        </a:p>
        <a:p>
          <a:r>
            <a:rPr lang="en-US" sz="1000" b="0" baseline="0"/>
            <a:t>1). NICRA (Negotiated Indirect Cost Rate Agreement) - A US Federal Agency must have approved this rate.  </a:t>
          </a:r>
        </a:p>
        <a:p>
          <a:endParaRPr lang="en-US" sz="1000" b="0" baseline="0"/>
        </a:p>
        <a:p>
          <a:r>
            <a:rPr lang="en-US" sz="1000" b="0" baseline="0"/>
            <a:t>2). DeMinimis Rate - If you institution does not have a NICRA, you may claim a 10% indirect rate.</a:t>
          </a:r>
        </a:p>
        <a:p>
          <a:endParaRPr lang="en-US" sz="1000" b="0" baseline="0"/>
        </a:p>
        <a:p>
          <a:r>
            <a:rPr lang="en-US" sz="1000" b="0" baseline="0"/>
            <a:t>3). Capped Rate - The funder or CRDF Global may cap the rate at a certain amount, like 8%.  The funding opportunity may not allow indirect costs at all.  </a:t>
          </a:r>
          <a:endParaRPr lang="en-US" sz="1000" b="0"/>
        </a:p>
        <a:p>
          <a:br>
            <a:rPr lang="en-US" sz="1000" b="0" baseline="0"/>
          </a:br>
          <a:r>
            <a:rPr lang="en-US" sz="1000" b="0" baseline="0">
              <a:solidFill>
                <a:sysClr val="windowText" lastClr="000000"/>
              </a:solidFill>
            </a:rPr>
            <a:t>If your institution has a NICRA and wishes to costshare all or part of their indirect costs, please move to the </a:t>
          </a:r>
          <a:r>
            <a:rPr lang="en-US" sz="1000" b="1" baseline="0">
              <a:solidFill>
                <a:sysClr val="windowText" lastClr="000000"/>
              </a:solidFill>
            </a:rPr>
            <a:t>Costshare</a:t>
          </a:r>
          <a:r>
            <a:rPr lang="en-US" sz="1000" b="0" baseline="0">
              <a:solidFill>
                <a:sysClr val="windowText" lastClr="000000"/>
              </a:solidFill>
            </a:rPr>
            <a:t> tab and follow the instructions.</a:t>
          </a:r>
        </a:p>
        <a:p>
          <a:endParaRPr lang="en-US" sz="1000" b="0" baseline="0"/>
        </a:p>
      </xdr:txBody>
    </xdr:sp>
    <xdr:clientData fPrintsWithSheet="0"/>
  </xdr:twoCellAnchor>
  <xdr:twoCellAnchor>
    <xdr:from>
      <xdr:col>12</xdr:col>
      <xdr:colOff>9525</xdr:colOff>
      <xdr:row>319</xdr:row>
      <xdr:rowOff>57150</xdr:rowOff>
    </xdr:from>
    <xdr:to>
      <xdr:col>17</xdr:col>
      <xdr:colOff>447675</xdr:colOff>
      <xdr:row>334</xdr:row>
      <xdr:rowOff>19050</xdr:rowOff>
    </xdr:to>
    <xdr:sp macro="" textlink="">
      <xdr:nvSpPr>
        <xdr:cNvPr id="17" name="TextBox 16">
          <a:extLst>
            <a:ext uri="{FF2B5EF4-FFF2-40B4-BE49-F238E27FC236}">
              <a16:creationId xmlns:a16="http://schemas.microsoft.com/office/drawing/2014/main" id="{CF5A3C11-6E42-4F7D-9551-A7C05B6ED759}"/>
            </a:ext>
            <a:ext uri="{147F2762-F138-4A5C-976F-8EAC2B608ADB}">
              <a16:predDERef xmlns:a16="http://schemas.microsoft.com/office/drawing/2014/main" pred="{29D38D38-C975-411E-904C-530FC6E75EC3}"/>
            </a:ext>
          </a:extLst>
        </xdr:cNvPr>
        <xdr:cNvSpPr txBox="1"/>
      </xdr:nvSpPr>
      <xdr:spPr>
        <a:xfrm>
          <a:off x="8248650" y="43767375"/>
          <a:ext cx="3324225" cy="241935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t>Indirect</a:t>
          </a:r>
          <a:r>
            <a:rPr lang="en-US" sz="1000" b="1" baseline="0"/>
            <a:t> rates may only be applied to certain expenses.  Modified Total Direct Costs exclude certain expenses:</a:t>
          </a:r>
        </a:p>
        <a:p>
          <a:endParaRPr lang="en-US" sz="1000" b="1" baseline="0"/>
        </a:p>
        <a:p>
          <a:r>
            <a:rPr lang="en-US" sz="1000" b="1"/>
            <a:t>Includes:</a:t>
          </a:r>
        </a:p>
        <a:p>
          <a:r>
            <a:rPr lang="en-US" sz="1000" b="0"/>
            <a:t>Direct salaries and wages, applicable fringe benefits, materials and supplies, services, staff travel expenses, subcontracts, and up</a:t>
          </a:r>
          <a:r>
            <a:rPr lang="en-US" sz="1000" b="0" baseline="0"/>
            <a:t> </a:t>
          </a:r>
          <a:r>
            <a:rPr lang="en-US" sz="1000" b="0"/>
            <a:t>to the first $25,000 of each subaward.</a:t>
          </a:r>
        </a:p>
        <a:p>
          <a:endParaRPr lang="en-US" sz="1000" b="0"/>
        </a:p>
        <a:p>
          <a:r>
            <a:rPr lang="en-US" sz="1000" b="1"/>
            <a:t>Excludes:</a:t>
          </a:r>
        </a:p>
        <a:p>
          <a:r>
            <a:rPr lang="en-US" sz="1000" b="0"/>
            <a:t>Equipment, capital expenditures, charges for patient care, rental costs, tuition remission, scholarships and fellowships, travel expenses and conference registrations for participants (not awardee staff), &amp; the portion of each subaward</a:t>
          </a:r>
          <a:r>
            <a:rPr lang="en-US" sz="1000" b="0" baseline="0"/>
            <a:t> </a:t>
          </a:r>
          <a:r>
            <a:rPr lang="en-US" sz="1000" b="0"/>
            <a:t>in excess of $25,000.</a:t>
          </a:r>
        </a:p>
      </xdr:txBody>
    </xdr:sp>
    <xdr:clientData fPrintsWithSheet="0"/>
  </xdr:twoCellAnchor>
  <xdr:twoCellAnchor>
    <xdr:from>
      <xdr:col>11</xdr:col>
      <xdr:colOff>53340</xdr:colOff>
      <xdr:row>90</xdr:row>
      <xdr:rowOff>89535</xdr:rowOff>
    </xdr:from>
    <xdr:to>
      <xdr:col>16</xdr:col>
      <xdr:colOff>449580</xdr:colOff>
      <xdr:row>93</xdr:row>
      <xdr:rowOff>15240</xdr:rowOff>
    </xdr:to>
    <xdr:sp macro="" textlink="">
      <xdr:nvSpPr>
        <xdr:cNvPr id="18" name="TextBox 17">
          <a:extLst>
            <a:ext uri="{FF2B5EF4-FFF2-40B4-BE49-F238E27FC236}">
              <a16:creationId xmlns:a16="http://schemas.microsoft.com/office/drawing/2014/main" id="{D9474311-9053-46B4-9DDD-651B22FEE16A}"/>
            </a:ext>
          </a:extLst>
        </xdr:cNvPr>
        <xdr:cNvSpPr txBox="1"/>
      </xdr:nvSpPr>
      <xdr:spPr>
        <a:xfrm>
          <a:off x="8442960" y="14895195"/>
          <a:ext cx="2895600" cy="474345"/>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Equipment</a:t>
          </a:r>
          <a:r>
            <a:rPr lang="en-US" sz="1000" baseline="0"/>
            <a:t> is a single item valued at more than $5000 and with a use life of more than one year. </a:t>
          </a:r>
        </a:p>
        <a:p>
          <a:endParaRPr lang="en-US" sz="1000" baseline="0"/>
        </a:p>
      </xdr:txBody>
    </xdr:sp>
    <xdr:clientData fPrintsWithSheet="0"/>
  </xdr:twoCellAnchor>
  <xdr:twoCellAnchor>
    <xdr:from>
      <xdr:col>12</xdr:col>
      <xdr:colOff>28575</xdr:colOff>
      <xdr:row>334</xdr:row>
      <xdr:rowOff>66675</xdr:rowOff>
    </xdr:from>
    <xdr:to>
      <xdr:col>14</xdr:col>
      <xdr:colOff>381000</xdr:colOff>
      <xdr:row>337</xdr:row>
      <xdr:rowOff>123825</xdr:rowOff>
    </xdr:to>
    <xdr:sp macro="" textlink="">
      <xdr:nvSpPr>
        <xdr:cNvPr id="25" name="Rectangle 24">
          <a:extLst>
            <a:ext uri="{FF2B5EF4-FFF2-40B4-BE49-F238E27FC236}">
              <a16:creationId xmlns:a16="http://schemas.microsoft.com/office/drawing/2014/main" id="{4885B554-F3E5-4711-B402-180247DE9107}"/>
            </a:ext>
          </a:extLst>
        </xdr:cNvPr>
        <xdr:cNvSpPr/>
      </xdr:nvSpPr>
      <xdr:spPr>
        <a:xfrm>
          <a:off x="9353550" y="56807100"/>
          <a:ext cx="1571625" cy="533400"/>
        </a:xfrm>
        <a:prstGeom prst="rect">
          <a:avLst/>
        </a:prstGeom>
        <a:solidFill>
          <a:schemeClr val="tx2">
            <a:lumMod val="60000"/>
            <a:lumOff val="40000"/>
          </a:schemeClr>
        </a:solidFill>
        <a:ln>
          <a:solidFill>
            <a:schemeClr val="tx2">
              <a:lumMod val="60000"/>
              <a:lumOff val="4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0" cap="none" spc="0">
              <a:ln w="0"/>
              <a:solidFill>
                <a:schemeClr val="tx1"/>
              </a:solidFill>
              <a:effectLst/>
            </a:rPr>
            <a:t>Click</a:t>
          </a:r>
          <a:r>
            <a:rPr lang="en-US" sz="1000" b="0" cap="none" spc="0" baseline="0">
              <a:ln w="0"/>
              <a:solidFill>
                <a:schemeClr val="tx1"/>
              </a:solidFill>
              <a:effectLst/>
            </a:rPr>
            <a:t> here to start</a:t>
          </a:r>
          <a:br>
            <a:rPr lang="en-US" sz="1000" b="0" cap="none" spc="0" baseline="0">
              <a:ln w="0"/>
              <a:solidFill>
                <a:schemeClr val="tx1"/>
              </a:solidFill>
              <a:effectLst/>
            </a:rPr>
          </a:br>
          <a:r>
            <a:rPr lang="en-US" sz="1000" b="0" cap="none" spc="0" baseline="0">
              <a:ln w="0"/>
              <a:solidFill>
                <a:schemeClr val="tx1"/>
              </a:solidFill>
              <a:effectLst/>
            </a:rPr>
            <a:t> Budget Narrative</a:t>
          </a:r>
          <a:endParaRPr lang="en-US" sz="1000" b="0" cap="none" spc="0">
            <a:ln w="0"/>
            <a:solidFill>
              <a:schemeClr val="tx1"/>
            </a:solidFill>
            <a:effectLst/>
          </a:endParaRPr>
        </a:p>
      </xdr:txBody>
    </xdr:sp>
    <xdr:clientData/>
  </xdr:twoCellAnchor>
  <xdr:twoCellAnchor>
    <xdr:from>
      <xdr:col>3</xdr:col>
      <xdr:colOff>0</xdr:colOff>
      <xdr:row>342</xdr:row>
      <xdr:rowOff>0</xdr:rowOff>
    </xdr:from>
    <xdr:to>
      <xdr:col>3</xdr:col>
      <xdr:colOff>1571625</xdr:colOff>
      <xdr:row>343</xdr:row>
      <xdr:rowOff>133350</xdr:rowOff>
    </xdr:to>
    <xdr:sp macro="" textlink="">
      <xdr:nvSpPr>
        <xdr:cNvPr id="26" name="Rectangle 25">
          <a:hlinkClick xmlns:r="http://schemas.openxmlformats.org/officeDocument/2006/relationships" r:id="rId3"/>
          <a:extLst>
            <a:ext uri="{FF2B5EF4-FFF2-40B4-BE49-F238E27FC236}">
              <a16:creationId xmlns:a16="http://schemas.microsoft.com/office/drawing/2014/main" id="{777D179D-AEB1-42F6-A8D4-DA0AB8FCABFB}"/>
            </a:ext>
          </a:extLst>
        </xdr:cNvPr>
        <xdr:cNvSpPr/>
      </xdr:nvSpPr>
      <xdr:spPr>
        <a:xfrm>
          <a:off x="1685925" y="51492150"/>
          <a:ext cx="1571625" cy="285750"/>
        </a:xfrm>
        <a:prstGeom prst="rect">
          <a:avLst/>
        </a:prstGeom>
        <a:solidFill>
          <a:schemeClr val="tx2">
            <a:lumMod val="20000"/>
            <a:lumOff val="80000"/>
          </a:schemeClr>
        </a:solidFill>
        <a:ln>
          <a:solidFill>
            <a:schemeClr val="tx2">
              <a:lumMod val="20000"/>
              <a:lumOff val="8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0" cap="none" spc="0">
              <a:ln w="0"/>
              <a:solidFill>
                <a:schemeClr val="tx1"/>
              </a:solidFill>
              <a:effectLst/>
            </a:rPr>
            <a:t>Subaward (1)</a:t>
          </a:r>
        </a:p>
      </xdr:txBody>
    </xdr:sp>
    <xdr:clientData/>
  </xdr:twoCellAnchor>
  <xdr:twoCellAnchor>
    <xdr:from>
      <xdr:col>4</xdr:col>
      <xdr:colOff>400050</xdr:colOff>
      <xdr:row>342</xdr:row>
      <xdr:rowOff>0</xdr:rowOff>
    </xdr:from>
    <xdr:to>
      <xdr:col>5</xdr:col>
      <xdr:colOff>504825</xdr:colOff>
      <xdr:row>343</xdr:row>
      <xdr:rowOff>133350</xdr:rowOff>
    </xdr:to>
    <xdr:sp macro="" textlink="">
      <xdr:nvSpPr>
        <xdr:cNvPr id="27" name="Rectangle 26">
          <a:hlinkClick xmlns:r="http://schemas.openxmlformats.org/officeDocument/2006/relationships" r:id="rId4"/>
          <a:extLst>
            <a:ext uri="{FF2B5EF4-FFF2-40B4-BE49-F238E27FC236}">
              <a16:creationId xmlns:a16="http://schemas.microsoft.com/office/drawing/2014/main" id="{02410D9D-A0B6-479E-9F8A-3EF8BA0F452C}"/>
            </a:ext>
          </a:extLst>
        </xdr:cNvPr>
        <xdr:cNvSpPr/>
      </xdr:nvSpPr>
      <xdr:spPr>
        <a:xfrm>
          <a:off x="3667125" y="58026300"/>
          <a:ext cx="1571625" cy="323850"/>
        </a:xfrm>
        <a:prstGeom prst="rect">
          <a:avLst/>
        </a:prstGeom>
        <a:solidFill>
          <a:schemeClr val="tx2">
            <a:lumMod val="20000"/>
            <a:lumOff val="80000"/>
          </a:schemeClr>
        </a:solidFill>
        <a:ln>
          <a:solidFill>
            <a:schemeClr val="tx2">
              <a:lumMod val="20000"/>
              <a:lumOff val="8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0" cap="none" spc="0">
              <a:ln w="0"/>
              <a:solidFill>
                <a:schemeClr val="tx1"/>
              </a:solidFill>
              <a:effectLst/>
            </a:rPr>
            <a:t>Subaward (2)</a:t>
          </a:r>
        </a:p>
      </xdr:txBody>
    </xdr:sp>
    <xdr:clientData/>
  </xdr:twoCellAnchor>
  <xdr:twoCellAnchor>
    <xdr:from>
      <xdr:col>5</xdr:col>
      <xdr:colOff>876300</xdr:colOff>
      <xdr:row>342</xdr:row>
      <xdr:rowOff>0</xdr:rowOff>
    </xdr:from>
    <xdr:to>
      <xdr:col>7</xdr:col>
      <xdr:colOff>266700</xdr:colOff>
      <xdr:row>343</xdr:row>
      <xdr:rowOff>133350</xdr:rowOff>
    </xdr:to>
    <xdr:sp macro="" textlink="">
      <xdr:nvSpPr>
        <xdr:cNvPr id="28" name="Rectangle 27">
          <a:hlinkClick xmlns:r="http://schemas.openxmlformats.org/officeDocument/2006/relationships" r:id="rId5"/>
          <a:extLst>
            <a:ext uri="{FF2B5EF4-FFF2-40B4-BE49-F238E27FC236}">
              <a16:creationId xmlns:a16="http://schemas.microsoft.com/office/drawing/2014/main" id="{897D89C2-E793-448C-B6B8-F04D08EF77E9}"/>
            </a:ext>
          </a:extLst>
        </xdr:cNvPr>
        <xdr:cNvSpPr/>
      </xdr:nvSpPr>
      <xdr:spPr>
        <a:xfrm>
          <a:off x="5610225" y="51492150"/>
          <a:ext cx="1571625" cy="285750"/>
        </a:xfrm>
        <a:prstGeom prst="rect">
          <a:avLst/>
        </a:prstGeom>
        <a:solidFill>
          <a:schemeClr val="tx2">
            <a:lumMod val="20000"/>
            <a:lumOff val="80000"/>
          </a:schemeClr>
        </a:solidFill>
        <a:ln>
          <a:solidFill>
            <a:schemeClr val="tx2">
              <a:lumMod val="20000"/>
              <a:lumOff val="8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0" cap="none" spc="0">
              <a:ln w="0"/>
              <a:solidFill>
                <a:schemeClr val="tx1"/>
              </a:solidFill>
              <a:effectLst/>
            </a:rPr>
            <a:t>Subaward (3)</a:t>
          </a:r>
        </a:p>
      </xdr:txBody>
    </xdr:sp>
    <xdr:clientData/>
  </xdr:twoCellAnchor>
  <xdr:twoCellAnchor>
    <xdr:from>
      <xdr:col>7</xdr:col>
      <xdr:colOff>590550</xdr:colOff>
      <xdr:row>342</xdr:row>
      <xdr:rowOff>9525</xdr:rowOff>
    </xdr:from>
    <xdr:to>
      <xdr:col>9</xdr:col>
      <xdr:colOff>828675</xdr:colOff>
      <xdr:row>343</xdr:row>
      <xdr:rowOff>142875</xdr:rowOff>
    </xdr:to>
    <xdr:sp macro="" textlink="">
      <xdr:nvSpPr>
        <xdr:cNvPr id="29" name="Rectangle 28">
          <a:hlinkClick xmlns:r="http://schemas.openxmlformats.org/officeDocument/2006/relationships" r:id="rId6"/>
          <a:extLst>
            <a:ext uri="{FF2B5EF4-FFF2-40B4-BE49-F238E27FC236}">
              <a16:creationId xmlns:a16="http://schemas.microsoft.com/office/drawing/2014/main" id="{7773D32B-6F72-4003-9140-164C0D075D5B}"/>
            </a:ext>
          </a:extLst>
        </xdr:cNvPr>
        <xdr:cNvSpPr/>
      </xdr:nvSpPr>
      <xdr:spPr>
        <a:xfrm>
          <a:off x="7505700" y="51501675"/>
          <a:ext cx="1571625" cy="285750"/>
        </a:xfrm>
        <a:prstGeom prst="rect">
          <a:avLst/>
        </a:prstGeom>
        <a:solidFill>
          <a:schemeClr val="tx2">
            <a:lumMod val="20000"/>
            <a:lumOff val="80000"/>
          </a:schemeClr>
        </a:solidFill>
        <a:ln>
          <a:solidFill>
            <a:schemeClr val="tx2">
              <a:lumMod val="20000"/>
              <a:lumOff val="8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0" cap="none" spc="0">
              <a:ln w="0"/>
              <a:solidFill>
                <a:schemeClr val="tx1"/>
              </a:solidFill>
              <a:effectLst/>
            </a:rPr>
            <a:t>Subaward (4)</a:t>
          </a:r>
        </a:p>
      </xdr:txBody>
    </xdr:sp>
    <xdr:clientData/>
  </xdr:twoCellAnchor>
  <xdr:twoCellAnchor>
    <xdr:from>
      <xdr:col>4</xdr:col>
      <xdr:colOff>1409700</xdr:colOff>
      <xdr:row>345</xdr:row>
      <xdr:rowOff>0</xdr:rowOff>
    </xdr:from>
    <xdr:to>
      <xdr:col>6</xdr:col>
      <xdr:colOff>142875</xdr:colOff>
      <xdr:row>346</xdr:row>
      <xdr:rowOff>133350</xdr:rowOff>
    </xdr:to>
    <xdr:sp macro="" textlink="">
      <xdr:nvSpPr>
        <xdr:cNvPr id="30" name="Rectangle 29">
          <a:hlinkClick xmlns:r="http://schemas.openxmlformats.org/officeDocument/2006/relationships" r:id="rId7"/>
          <a:extLst>
            <a:ext uri="{FF2B5EF4-FFF2-40B4-BE49-F238E27FC236}">
              <a16:creationId xmlns:a16="http://schemas.microsoft.com/office/drawing/2014/main" id="{C18A713E-F2BA-475E-BF59-8DD546E1A8A6}"/>
            </a:ext>
          </a:extLst>
        </xdr:cNvPr>
        <xdr:cNvSpPr/>
      </xdr:nvSpPr>
      <xdr:spPr>
        <a:xfrm>
          <a:off x="4676775" y="51949350"/>
          <a:ext cx="1571625" cy="285750"/>
        </a:xfrm>
        <a:prstGeom prst="rect">
          <a:avLst/>
        </a:prstGeom>
        <a:solidFill>
          <a:schemeClr val="accent2">
            <a:lumMod val="40000"/>
            <a:lumOff val="60000"/>
          </a:schemeClr>
        </a:solidFill>
        <a:ln>
          <a:solidFill>
            <a:schemeClr val="accent2">
              <a:lumMod val="40000"/>
              <a:lumOff val="60000"/>
            </a:schemeClr>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000" b="0" cap="none" spc="0">
              <a:ln w="0"/>
              <a:solidFill>
                <a:schemeClr val="tx1"/>
              </a:solidFill>
              <a:effectLst/>
            </a:rPr>
            <a:t>Cost</a:t>
          </a:r>
          <a:r>
            <a:rPr lang="en-US" sz="1000" b="0" cap="none" spc="0" baseline="0">
              <a:ln w="0"/>
              <a:solidFill>
                <a:schemeClr val="tx1"/>
              </a:solidFill>
              <a:effectLst/>
            </a:rPr>
            <a:t> Shares</a:t>
          </a:r>
          <a:endParaRPr lang="en-US" sz="1000" b="0" cap="none" spc="0">
            <a:ln w="0"/>
            <a:solidFill>
              <a:schemeClr val="tx1"/>
            </a:solidFill>
            <a:effectLst/>
          </a:endParaRPr>
        </a:p>
      </xdr:txBody>
    </xdr:sp>
    <xdr:clientData/>
  </xdr:twoCellAnchor>
  <xdr:twoCellAnchor>
    <xdr:from>
      <xdr:col>11</xdr:col>
      <xdr:colOff>44824</xdr:colOff>
      <xdr:row>216</xdr:row>
      <xdr:rowOff>77544</xdr:rowOff>
    </xdr:from>
    <xdr:to>
      <xdr:col>17</xdr:col>
      <xdr:colOff>289560</xdr:colOff>
      <xdr:row>221</xdr:row>
      <xdr:rowOff>52145</xdr:rowOff>
    </xdr:to>
    <xdr:sp macro="" textlink="">
      <xdr:nvSpPr>
        <xdr:cNvPr id="24" name="TextBox 23">
          <a:hlinkClick xmlns:r="http://schemas.openxmlformats.org/officeDocument/2006/relationships" r:id="rId8"/>
          <a:extLst>
            <a:ext uri="{FF2B5EF4-FFF2-40B4-BE49-F238E27FC236}">
              <a16:creationId xmlns:a16="http://schemas.microsoft.com/office/drawing/2014/main" id="{2177148F-A8AB-49F6-84CE-FE0F0DAC771B}"/>
            </a:ext>
          </a:extLst>
        </xdr:cNvPr>
        <xdr:cNvSpPr txBox="1"/>
      </xdr:nvSpPr>
      <xdr:spPr>
        <a:xfrm>
          <a:off x="8434444" y="33956064"/>
          <a:ext cx="3201296" cy="64516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US Per diem rates</a:t>
          </a:r>
          <a:r>
            <a:rPr lang="en-US" sz="1000" baseline="0"/>
            <a:t>:</a:t>
          </a:r>
          <a:br>
            <a:rPr lang="en-US" sz="1000" baseline="0"/>
          </a:br>
          <a:r>
            <a:rPr lang="en-US" sz="1000" baseline="0"/>
            <a:t>For </a:t>
          </a:r>
          <a:r>
            <a:rPr lang="en-US" sz="1000" b="1" baseline="0"/>
            <a:t>U.S. cities</a:t>
          </a:r>
          <a:r>
            <a:rPr lang="en-US" sz="1000" baseline="0"/>
            <a:t>, please use the rates published by the U.S. Rates can be found </a:t>
          </a:r>
          <a:r>
            <a:rPr lang="en-US" sz="1000" baseline="0">
              <a:solidFill>
                <a:srgbClr val="002060"/>
              </a:solidFill>
            </a:rPr>
            <a:t>here</a:t>
          </a:r>
          <a:r>
            <a:rPr lang="en-US" sz="1000" baseline="0"/>
            <a:t>.</a:t>
          </a:r>
        </a:p>
        <a:p>
          <a:br>
            <a:rPr lang="en-US" sz="1000" baseline="0"/>
          </a:br>
          <a:endParaRPr lang="en-US" sz="1000"/>
        </a:p>
      </xdr:txBody>
    </xdr:sp>
    <xdr:clientData fPrintsWithSheet="0"/>
  </xdr:twoCellAnchor>
  <xdr:twoCellAnchor>
    <xdr:from>
      <xdr:col>11</xdr:col>
      <xdr:colOff>60064</xdr:colOff>
      <xdr:row>211</xdr:row>
      <xdr:rowOff>26894</xdr:rowOff>
    </xdr:from>
    <xdr:to>
      <xdr:col>17</xdr:col>
      <xdr:colOff>281940</xdr:colOff>
      <xdr:row>216</xdr:row>
      <xdr:rowOff>2391</xdr:rowOff>
    </xdr:to>
    <xdr:sp macro="" textlink="">
      <xdr:nvSpPr>
        <xdr:cNvPr id="31" name="TextBox 30">
          <a:hlinkClick xmlns:r="http://schemas.openxmlformats.org/officeDocument/2006/relationships" r:id="rId9"/>
          <a:extLst>
            <a:ext uri="{FF2B5EF4-FFF2-40B4-BE49-F238E27FC236}">
              <a16:creationId xmlns:a16="http://schemas.microsoft.com/office/drawing/2014/main" id="{DAD29158-4444-4393-8E7A-83FF302817BC}"/>
            </a:ext>
          </a:extLst>
        </xdr:cNvPr>
        <xdr:cNvSpPr txBox="1"/>
      </xdr:nvSpPr>
      <xdr:spPr>
        <a:xfrm>
          <a:off x="8449684" y="33234854"/>
          <a:ext cx="3178436" cy="646057"/>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Foreign Per diem rates</a:t>
          </a:r>
          <a:r>
            <a:rPr lang="en-US" sz="1000" baseline="0"/>
            <a:t>:</a:t>
          </a:r>
          <a:br>
            <a:rPr lang="en-US" sz="1000" baseline="0"/>
          </a:br>
          <a:r>
            <a:rPr lang="en-US" sz="1000" baseline="0"/>
            <a:t>For </a:t>
          </a:r>
          <a:r>
            <a:rPr lang="en-US" sz="1000" b="1" baseline="0"/>
            <a:t>non-U.S. cities</a:t>
          </a:r>
          <a:r>
            <a:rPr lang="en-US" sz="1000" baseline="0"/>
            <a:t>, please use the rates published by the U.S. Dept. of State. Rates can be found </a:t>
          </a:r>
          <a:r>
            <a:rPr lang="en-US" sz="1000" baseline="0">
              <a:solidFill>
                <a:srgbClr val="002060"/>
              </a:solidFill>
            </a:rPr>
            <a:t>here</a:t>
          </a:r>
          <a:r>
            <a:rPr lang="en-US" sz="1000" baseline="0"/>
            <a:t>.</a:t>
          </a:r>
          <a:endParaRPr lang="en-US" sz="1000"/>
        </a:p>
      </xdr:txBody>
    </xdr:sp>
    <xdr:clientData fPrintsWithSheet="0"/>
  </xdr:twoCellAnchor>
  <xdr:twoCellAnchor>
    <xdr:from>
      <xdr:col>11</xdr:col>
      <xdr:colOff>46279</xdr:colOff>
      <xdr:row>199</xdr:row>
      <xdr:rowOff>30480</xdr:rowOff>
    </xdr:from>
    <xdr:to>
      <xdr:col>17</xdr:col>
      <xdr:colOff>243841</xdr:colOff>
      <xdr:row>201</xdr:row>
      <xdr:rowOff>88751</xdr:rowOff>
    </xdr:to>
    <xdr:sp macro="" textlink="">
      <xdr:nvSpPr>
        <xdr:cNvPr id="34" name="TextBox 33">
          <a:hlinkClick xmlns:r="http://schemas.openxmlformats.org/officeDocument/2006/relationships" r:id="rId10"/>
          <a:extLst>
            <a:ext uri="{FF2B5EF4-FFF2-40B4-BE49-F238E27FC236}">
              <a16:creationId xmlns:a16="http://schemas.microsoft.com/office/drawing/2014/main" id="{607E945C-14DC-4957-9087-6E625DD63A85}"/>
            </a:ext>
          </a:extLst>
        </xdr:cNvPr>
        <xdr:cNvSpPr txBox="1"/>
      </xdr:nvSpPr>
      <xdr:spPr>
        <a:xfrm>
          <a:off x="8435899" y="31043880"/>
          <a:ext cx="3154122" cy="42403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Mileage Rates for Non-US Travel:</a:t>
          </a:r>
        </a:p>
        <a:p>
          <a:r>
            <a:rPr lang="en-US" sz="1000" baseline="0"/>
            <a:t>Mileage rates for Non-US travel can be found </a:t>
          </a:r>
          <a:r>
            <a:rPr lang="en-US" sz="1000" baseline="0">
              <a:solidFill>
                <a:srgbClr val="002060"/>
              </a:solidFill>
            </a:rPr>
            <a:t>here</a:t>
          </a:r>
          <a:r>
            <a:rPr lang="en-US" sz="1000" baseline="0"/>
            <a:t>.</a:t>
          </a:r>
        </a:p>
        <a:p>
          <a:endParaRPr lang="en-US" sz="1000"/>
        </a:p>
      </xdr:txBody>
    </xdr:sp>
    <xdr:clientData fPrintsWithSheet="0"/>
  </xdr:twoCellAnchor>
  <xdr:twoCellAnchor>
    <xdr:from>
      <xdr:col>12</xdr:col>
      <xdr:colOff>10309</xdr:colOff>
      <xdr:row>204</xdr:row>
      <xdr:rowOff>68580</xdr:rowOff>
    </xdr:from>
    <xdr:to>
      <xdr:col>17</xdr:col>
      <xdr:colOff>243841</xdr:colOff>
      <xdr:row>210</xdr:row>
      <xdr:rowOff>160021</xdr:rowOff>
    </xdr:to>
    <xdr:sp macro="" textlink="">
      <xdr:nvSpPr>
        <xdr:cNvPr id="35" name="TextBox 34">
          <a:extLst>
            <a:ext uri="{FF2B5EF4-FFF2-40B4-BE49-F238E27FC236}">
              <a16:creationId xmlns:a16="http://schemas.microsoft.com/office/drawing/2014/main" id="{C118F23C-FBA9-430B-8AF9-CEC807F26516}"/>
            </a:ext>
          </a:extLst>
        </xdr:cNvPr>
        <xdr:cNvSpPr txBox="1"/>
      </xdr:nvSpPr>
      <xdr:spPr>
        <a:xfrm>
          <a:off x="8460889" y="31996380"/>
          <a:ext cx="3129132" cy="118872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Per Diem - M&amp;IE and Lodging</a:t>
          </a:r>
        </a:p>
        <a:p>
          <a:r>
            <a:rPr lang="en-US" sz="1000" b="0" u="none" baseline="0"/>
            <a:t>The US Government has standard rates for meals and gratuities (M&amp;IE) and maximum rates for lodging. These two items make up </a:t>
          </a:r>
          <a:r>
            <a:rPr lang="en-US" sz="1000" b="1" u="none" baseline="0"/>
            <a:t>Per Diem</a:t>
          </a:r>
          <a:r>
            <a:rPr lang="en-US" sz="1000" b="0" u="none" baseline="0"/>
            <a:t>.  In order to receive per diem the traveler must be in travel status for more than 12 hours, and live more than 50miles/80km or a 90 minute commute from the destination.</a:t>
          </a:r>
          <a:endParaRPr lang="en-US" sz="1000" b="0" u="none"/>
        </a:p>
      </xdr:txBody>
    </xdr:sp>
    <xdr:clientData fPrintsWithSheet="0"/>
  </xdr:twoCellAnchor>
  <xdr:twoCellAnchor>
    <xdr:from>
      <xdr:col>11</xdr:col>
      <xdr:colOff>56028</xdr:colOff>
      <xdr:row>194</xdr:row>
      <xdr:rowOff>38100</xdr:rowOff>
    </xdr:from>
    <xdr:to>
      <xdr:col>17</xdr:col>
      <xdr:colOff>274319</xdr:colOff>
      <xdr:row>198</xdr:row>
      <xdr:rowOff>190501</xdr:rowOff>
    </xdr:to>
    <xdr:sp macro="" textlink="">
      <xdr:nvSpPr>
        <xdr:cNvPr id="36" name="TextBox 35">
          <a:extLst>
            <a:ext uri="{FF2B5EF4-FFF2-40B4-BE49-F238E27FC236}">
              <a16:creationId xmlns:a16="http://schemas.microsoft.com/office/drawing/2014/main" id="{A8C6FA5D-C743-431C-BB92-7E03E5F21FF1}"/>
            </a:ext>
          </a:extLst>
        </xdr:cNvPr>
        <xdr:cNvSpPr txBox="1"/>
      </xdr:nvSpPr>
      <xdr:spPr>
        <a:xfrm>
          <a:off x="8445648" y="30129480"/>
          <a:ext cx="3174851" cy="87630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Flights</a:t>
          </a:r>
        </a:p>
        <a:p>
          <a:r>
            <a:rPr lang="en-US" sz="1000" b="0" u="none" baseline="0"/>
            <a:t>US Government funded flights must be </a:t>
          </a:r>
          <a:r>
            <a:rPr lang="en-US" sz="1000" b="1" u="none" baseline="0"/>
            <a:t>economy class</a:t>
          </a:r>
          <a:r>
            <a:rPr lang="en-US" sz="1000" b="0" u="none" baseline="0"/>
            <a:t>, and </a:t>
          </a:r>
          <a:r>
            <a:rPr lang="en-US" sz="1000" b="1" u="none" baseline="0"/>
            <a:t>Fly America Compliant</a:t>
          </a:r>
          <a:r>
            <a:rPr lang="en-US" sz="1000" b="0" u="none" baseline="0"/>
            <a:t>.  Fly America dictates that if a US Airline flys the route, you must purchase a ticket from a US airline.</a:t>
          </a:r>
        </a:p>
      </xdr:txBody>
    </xdr:sp>
    <xdr:clientData fPrintsWithSheet="0"/>
  </xdr:twoCellAnchor>
  <xdr:twoCellAnchor>
    <xdr:from>
      <xdr:col>12</xdr:col>
      <xdr:colOff>9525</xdr:colOff>
      <xdr:row>276</xdr:row>
      <xdr:rowOff>0</xdr:rowOff>
    </xdr:from>
    <xdr:to>
      <xdr:col>17</xdr:col>
      <xdr:colOff>285750</xdr:colOff>
      <xdr:row>282</xdr:row>
      <xdr:rowOff>47625</xdr:rowOff>
    </xdr:to>
    <xdr:sp macro="" textlink="">
      <xdr:nvSpPr>
        <xdr:cNvPr id="37" name="TextBox 36">
          <a:extLst>
            <a:ext uri="{FF2B5EF4-FFF2-40B4-BE49-F238E27FC236}">
              <a16:creationId xmlns:a16="http://schemas.microsoft.com/office/drawing/2014/main" id="{4C875AD2-B7E5-475E-9F7C-473E1E967551}"/>
            </a:ext>
            <a:ext uri="{147F2762-F138-4A5C-976F-8EAC2B608ADB}">
              <a16:predDERef xmlns:a16="http://schemas.microsoft.com/office/drawing/2014/main" pred="{A8C6FA5D-C743-431C-BB92-7E03E5F21FF1}"/>
            </a:ext>
          </a:extLst>
        </xdr:cNvPr>
        <xdr:cNvSpPr txBox="1"/>
      </xdr:nvSpPr>
      <xdr:spPr>
        <a:xfrm>
          <a:off x="8248650" y="35299650"/>
          <a:ext cx="3162300" cy="1133475"/>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baseline="0"/>
            <a:t>M&amp;IE (Meals &amp; Incidental Expenses) </a:t>
          </a:r>
          <a:r>
            <a:rPr lang="en-US" sz="1000" baseline="0"/>
            <a:t>is auto-calculated assuming one destination, roundtrip.  A standard 1.5 days will automatically be added to your trip duration to account for 2 travel days, calculated at 75% of the per diem rate.</a:t>
          </a:r>
          <a:endParaRPr lang="en-US" sz="1000"/>
        </a:p>
      </xdr:txBody>
    </xdr:sp>
    <xdr:clientData fPrintsWithSheet="0"/>
  </xdr:twoCellAnchor>
  <xdr:twoCellAnchor>
    <xdr:from>
      <xdr:col>12</xdr:col>
      <xdr:colOff>10420</xdr:colOff>
      <xdr:row>255</xdr:row>
      <xdr:rowOff>160020</xdr:rowOff>
    </xdr:from>
    <xdr:to>
      <xdr:col>17</xdr:col>
      <xdr:colOff>267596</xdr:colOff>
      <xdr:row>257</xdr:row>
      <xdr:rowOff>223670</xdr:rowOff>
    </xdr:to>
    <xdr:sp macro="" textlink="">
      <xdr:nvSpPr>
        <xdr:cNvPr id="38" name="TextBox 37">
          <a:hlinkClick xmlns:r="http://schemas.openxmlformats.org/officeDocument/2006/relationships" r:id="rId2"/>
          <a:extLst>
            <a:ext uri="{FF2B5EF4-FFF2-40B4-BE49-F238E27FC236}">
              <a16:creationId xmlns:a16="http://schemas.microsoft.com/office/drawing/2014/main" id="{0DC651AD-1822-41F7-B602-1E1CDF123EDF}"/>
            </a:ext>
          </a:extLst>
        </xdr:cNvPr>
        <xdr:cNvSpPr txBox="1"/>
      </xdr:nvSpPr>
      <xdr:spPr>
        <a:xfrm>
          <a:off x="8461000" y="40606980"/>
          <a:ext cx="3152776" cy="429410"/>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Mileage Rates for US Travel:</a:t>
          </a:r>
        </a:p>
        <a:p>
          <a:r>
            <a:rPr lang="en-US" sz="1000" baseline="0"/>
            <a:t>Mileage rates for US travel can be found </a:t>
          </a:r>
          <a:r>
            <a:rPr lang="en-US" sz="1000" baseline="0">
              <a:solidFill>
                <a:srgbClr val="002060"/>
              </a:solidFill>
            </a:rPr>
            <a:t>here</a:t>
          </a:r>
          <a:r>
            <a:rPr lang="en-US" sz="1000" baseline="0"/>
            <a:t>.</a:t>
          </a:r>
        </a:p>
        <a:p>
          <a:endParaRPr lang="en-US" sz="1000"/>
        </a:p>
      </xdr:txBody>
    </xdr:sp>
    <xdr:clientData fPrintsWithSheet="0"/>
  </xdr:twoCellAnchor>
  <xdr:twoCellAnchor>
    <xdr:from>
      <xdr:col>12</xdr:col>
      <xdr:colOff>0</xdr:colOff>
      <xdr:row>271</xdr:row>
      <xdr:rowOff>108024</xdr:rowOff>
    </xdr:from>
    <xdr:to>
      <xdr:col>17</xdr:col>
      <xdr:colOff>305696</xdr:colOff>
      <xdr:row>275</xdr:row>
      <xdr:rowOff>128345</xdr:rowOff>
    </xdr:to>
    <xdr:sp macro="" textlink="">
      <xdr:nvSpPr>
        <xdr:cNvPr id="39" name="TextBox 38">
          <a:hlinkClick xmlns:r="http://schemas.openxmlformats.org/officeDocument/2006/relationships" r:id="rId8"/>
          <a:extLst>
            <a:ext uri="{FF2B5EF4-FFF2-40B4-BE49-F238E27FC236}">
              <a16:creationId xmlns:a16="http://schemas.microsoft.com/office/drawing/2014/main" id="{80309C23-ACAF-4CD7-A88B-863349DB7883}"/>
            </a:ext>
          </a:extLst>
        </xdr:cNvPr>
        <xdr:cNvSpPr txBox="1"/>
      </xdr:nvSpPr>
      <xdr:spPr>
        <a:xfrm>
          <a:off x="8450580" y="43039104"/>
          <a:ext cx="3201296" cy="64516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US Per diem rates</a:t>
          </a:r>
          <a:r>
            <a:rPr lang="en-US" sz="1000" baseline="0"/>
            <a:t>:</a:t>
          </a:r>
          <a:br>
            <a:rPr lang="en-US" sz="1000" baseline="0"/>
          </a:br>
          <a:r>
            <a:rPr lang="en-US" sz="1000" baseline="0"/>
            <a:t>For </a:t>
          </a:r>
          <a:r>
            <a:rPr lang="en-US" sz="1000" b="1" baseline="0"/>
            <a:t>U.S. cities</a:t>
          </a:r>
          <a:r>
            <a:rPr lang="en-US" sz="1000" baseline="0"/>
            <a:t>, please use the rates published by the U.S. Rates can be found </a:t>
          </a:r>
          <a:r>
            <a:rPr lang="en-US" sz="1000" baseline="0">
              <a:solidFill>
                <a:srgbClr val="002060"/>
              </a:solidFill>
            </a:rPr>
            <a:t>here</a:t>
          </a:r>
          <a:r>
            <a:rPr lang="en-US" sz="1000" baseline="0"/>
            <a:t>.</a:t>
          </a:r>
        </a:p>
        <a:p>
          <a:br>
            <a:rPr lang="en-US" sz="1000" baseline="0"/>
          </a:br>
          <a:endParaRPr lang="en-US" sz="1000"/>
        </a:p>
      </xdr:txBody>
    </xdr:sp>
    <xdr:clientData fPrintsWithSheet="0"/>
  </xdr:twoCellAnchor>
  <xdr:twoCellAnchor>
    <xdr:from>
      <xdr:col>12</xdr:col>
      <xdr:colOff>38996</xdr:colOff>
      <xdr:row>266</xdr:row>
      <xdr:rowOff>64994</xdr:rowOff>
    </xdr:from>
    <xdr:to>
      <xdr:col>17</xdr:col>
      <xdr:colOff>281940</xdr:colOff>
      <xdr:row>271</xdr:row>
      <xdr:rowOff>40491</xdr:rowOff>
    </xdr:to>
    <xdr:sp macro="" textlink="">
      <xdr:nvSpPr>
        <xdr:cNvPr id="40" name="TextBox 39">
          <a:hlinkClick xmlns:r="http://schemas.openxmlformats.org/officeDocument/2006/relationships" r:id="rId9"/>
          <a:extLst>
            <a:ext uri="{FF2B5EF4-FFF2-40B4-BE49-F238E27FC236}">
              <a16:creationId xmlns:a16="http://schemas.microsoft.com/office/drawing/2014/main" id="{8F3C757A-77E4-47D3-A9C8-2105EE96807E}"/>
            </a:ext>
          </a:extLst>
        </xdr:cNvPr>
        <xdr:cNvSpPr txBox="1"/>
      </xdr:nvSpPr>
      <xdr:spPr>
        <a:xfrm>
          <a:off x="8489576" y="42325514"/>
          <a:ext cx="3138544" cy="646057"/>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Foreign Per diem rates</a:t>
          </a:r>
          <a:r>
            <a:rPr lang="en-US" sz="1000" baseline="0"/>
            <a:t>:</a:t>
          </a:r>
          <a:br>
            <a:rPr lang="en-US" sz="1000" baseline="0"/>
          </a:br>
          <a:r>
            <a:rPr lang="en-US" sz="1000" baseline="0"/>
            <a:t>For </a:t>
          </a:r>
          <a:r>
            <a:rPr lang="en-US" sz="1000" b="1" baseline="0"/>
            <a:t>non-U.S. cities</a:t>
          </a:r>
          <a:r>
            <a:rPr lang="en-US" sz="1000" baseline="0"/>
            <a:t>, please use the rates published by the U.S. Dept. of State. Rates can be found </a:t>
          </a:r>
          <a:r>
            <a:rPr lang="en-US" sz="1000" baseline="0">
              <a:solidFill>
                <a:srgbClr val="002060"/>
              </a:solidFill>
            </a:rPr>
            <a:t>here</a:t>
          </a:r>
          <a:r>
            <a:rPr lang="en-US" sz="1000" baseline="0"/>
            <a:t>.</a:t>
          </a:r>
          <a:endParaRPr lang="en-US" sz="1000"/>
        </a:p>
      </xdr:txBody>
    </xdr:sp>
    <xdr:clientData fPrintsWithSheet="0"/>
  </xdr:twoCellAnchor>
  <xdr:twoCellAnchor>
    <xdr:from>
      <xdr:col>12</xdr:col>
      <xdr:colOff>1455</xdr:colOff>
      <xdr:row>253</xdr:row>
      <xdr:rowOff>45720</xdr:rowOff>
    </xdr:from>
    <xdr:to>
      <xdr:col>17</xdr:col>
      <xdr:colOff>259977</xdr:colOff>
      <xdr:row>255</xdr:row>
      <xdr:rowOff>103991</xdr:rowOff>
    </xdr:to>
    <xdr:sp macro="" textlink="">
      <xdr:nvSpPr>
        <xdr:cNvPr id="41" name="TextBox 40">
          <a:hlinkClick xmlns:r="http://schemas.openxmlformats.org/officeDocument/2006/relationships" r:id="rId10"/>
          <a:extLst>
            <a:ext uri="{FF2B5EF4-FFF2-40B4-BE49-F238E27FC236}">
              <a16:creationId xmlns:a16="http://schemas.microsoft.com/office/drawing/2014/main" id="{CA9B923C-8522-48FA-8B23-865EE41A3835}"/>
            </a:ext>
          </a:extLst>
        </xdr:cNvPr>
        <xdr:cNvSpPr txBox="1"/>
      </xdr:nvSpPr>
      <xdr:spPr>
        <a:xfrm>
          <a:off x="8452035" y="40126920"/>
          <a:ext cx="3154122" cy="42403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Mileage Rates for Non-US Travel:</a:t>
          </a:r>
        </a:p>
        <a:p>
          <a:r>
            <a:rPr lang="en-US" sz="1000" baseline="0"/>
            <a:t>Mileage rates for Non-US travel can be found </a:t>
          </a:r>
          <a:r>
            <a:rPr lang="en-US" sz="1000" baseline="0">
              <a:solidFill>
                <a:srgbClr val="002060"/>
              </a:solidFill>
            </a:rPr>
            <a:t>here</a:t>
          </a:r>
          <a:r>
            <a:rPr lang="en-US" sz="1000" baseline="0"/>
            <a:t>.</a:t>
          </a:r>
        </a:p>
        <a:p>
          <a:endParaRPr lang="en-US" sz="1000"/>
        </a:p>
      </xdr:txBody>
    </xdr:sp>
    <xdr:clientData fPrintsWithSheet="0"/>
  </xdr:twoCellAnchor>
  <xdr:twoCellAnchor>
    <xdr:from>
      <xdr:col>12</xdr:col>
      <xdr:colOff>26445</xdr:colOff>
      <xdr:row>257</xdr:row>
      <xdr:rowOff>266700</xdr:rowOff>
    </xdr:from>
    <xdr:to>
      <xdr:col>17</xdr:col>
      <xdr:colOff>259977</xdr:colOff>
      <xdr:row>266</xdr:row>
      <xdr:rowOff>7621</xdr:rowOff>
    </xdr:to>
    <xdr:sp macro="" textlink="">
      <xdr:nvSpPr>
        <xdr:cNvPr id="42" name="TextBox 41">
          <a:extLst>
            <a:ext uri="{FF2B5EF4-FFF2-40B4-BE49-F238E27FC236}">
              <a16:creationId xmlns:a16="http://schemas.microsoft.com/office/drawing/2014/main" id="{DE9E7D47-3ADE-438A-8BE1-C6F799616E3D}"/>
            </a:ext>
          </a:extLst>
        </xdr:cNvPr>
        <xdr:cNvSpPr txBox="1"/>
      </xdr:nvSpPr>
      <xdr:spPr>
        <a:xfrm>
          <a:off x="8477025" y="41079420"/>
          <a:ext cx="3129132" cy="118872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Per Diem - M&amp;IE and Lodging</a:t>
          </a:r>
        </a:p>
        <a:p>
          <a:r>
            <a:rPr lang="en-US" sz="1000" b="0" u="none" baseline="0"/>
            <a:t>The US Government has standard rates for meals and gratuities (M&amp;IE) and maximum rates for lodging. These two items make up </a:t>
          </a:r>
          <a:r>
            <a:rPr lang="en-US" sz="1000" b="1" u="none" baseline="0"/>
            <a:t>Per Diem</a:t>
          </a:r>
          <a:r>
            <a:rPr lang="en-US" sz="1000" b="0" u="none" baseline="0"/>
            <a:t>.  In order to receive per diem the traveler must be in travel status for more than 12 hours, and live more than 50miles/80km or a 90 minute commute from the destination.</a:t>
          </a:r>
          <a:endParaRPr lang="en-US" sz="1000" b="0" u="none"/>
        </a:p>
      </xdr:txBody>
    </xdr:sp>
    <xdr:clientData fPrintsWithSheet="0"/>
  </xdr:twoCellAnchor>
  <xdr:twoCellAnchor>
    <xdr:from>
      <xdr:col>12</xdr:col>
      <xdr:colOff>11205</xdr:colOff>
      <xdr:row>248</xdr:row>
      <xdr:rowOff>0</xdr:rowOff>
    </xdr:from>
    <xdr:to>
      <xdr:col>17</xdr:col>
      <xdr:colOff>274321</xdr:colOff>
      <xdr:row>253</xdr:row>
      <xdr:rowOff>7621</xdr:rowOff>
    </xdr:to>
    <xdr:sp macro="" textlink="">
      <xdr:nvSpPr>
        <xdr:cNvPr id="43" name="TextBox 42">
          <a:extLst>
            <a:ext uri="{FF2B5EF4-FFF2-40B4-BE49-F238E27FC236}">
              <a16:creationId xmlns:a16="http://schemas.microsoft.com/office/drawing/2014/main" id="{7D2FC4B8-047C-413C-B92B-61F341AEBA53}"/>
            </a:ext>
          </a:extLst>
        </xdr:cNvPr>
        <xdr:cNvSpPr txBox="1"/>
      </xdr:nvSpPr>
      <xdr:spPr>
        <a:xfrm>
          <a:off x="8461785" y="39212520"/>
          <a:ext cx="3158716" cy="876301"/>
        </a:xfrm>
        <a:prstGeom prst="rect">
          <a:avLst/>
        </a:prstGeom>
        <a:solidFill>
          <a:schemeClr val="tx2">
            <a:lumMod val="20000"/>
            <a:lumOff val="80000"/>
          </a:schemeClr>
        </a:solidFill>
        <a:ln w="12700" cmpd="sng">
          <a:noFill/>
        </a:ln>
        <a:effectLst>
          <a:outerShdw blurRad="50800" dist="38100" dir="2700000" algn="tl" rotWithShape="0">
            <a:prstClr val="black">
              <a:alpha val="40000"/>
            </a:prstClr>
          </a:outerShdw>
          <a:softEdge rad="12700"/>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baseline="0"/>
            <a:t>Flights</a:t>
          </a:r>
        </a:p>
        <a:p>
          <a:r>
            <a:rPr lang="en-US" sz="1000" b="0" u="none" baseline="0"/>
            <a:t>US Government funded flights must be </a:t>
          </a:r>
          <a:r>
            <a:rPr lang="en-US" sz="1000" b="1" u="none" baseline="0"/>
            <a:t>economy class</a:t>
          </a:r>
          <a:r>
            <a:rPr lang="en-US" sz="1000" b="0" u="none" baseline="0"/>
            <a:t>, and </a:t>
          </a:r>
          <a:r>
            <a:rPr lang="en-US" sz="1000" b="1" u="none" baseline="0"/>
            <a:t>Fly America Compliant</a:t>
          </a:r>
          <a:r>
            <a:rPr lang="en-US" sz="1000" b="0" u="none" baseline="0"/>
            <a:t>.  Fly America dictates that if a US Airline flys the route, you must purchase a ticket from a US airline.</a:t>
          </a:r>
        </a:p>
      </xdr:txBody>
    </xdr:sp>
    <xdr:clientData fPrint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aoprals.state.gov/web920/per_diem.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22"/>
  <sheetViews>
    <sheetView showGridLines="0" showZeros="0" workbookViewId="0">
      <selection activeCell="D27" sqref="D27"/>
    </sheetView>
  </sheetViews>
  <sheetFormatPr defaultRowHeight="14.5" x14ac:dyDescent="0.35"/>
  <cols>
    <col min="2" max="2" width="2.81640625" customWidth="1"/>
    <col min="3" max="3" width="4" customWidth="1"/>
    <col min="4" max="4" width="23.81640625" customWidth="1"/>
    <col min="5" max="5" width="22" customWidth="1"/>
    <col min="6" max="6" width="24" customWidth="1"/>
    <col min="7" max="7" width="12.1796875" customWidth="1"/>
    <col min="8" max="8" width="10.81640625" customWidth="1"/>
    <col min="10" max="10" width="10.81640625" customWidth="1"/>
    <col min="11" max="11" width="2.81640625" customWidth="1"/>
  </cols>
  <sheetData>
    <row r="1" spans="2:11" x14ac:dyDescent="0.35">
      <c r="C1" s="25" t="s">
        <v>0</v>
      </c>
      <c r="D1" s="25"/>
    </row>
    <row r="2" spans="2:11" ht="34.5" customHeight="1" x14ac:dyDescent="0.35">
      <c r="C2" s="175" t="s">
        <v>1</v>
      </c>
      <c r="D2" s="175"/>
      <c r="E2" s="175"/>
      <c r="F2" s="175"/>
      <c r="G2" s="175"/>
      <c r="H2" s="175"/>
      <c r="I2" s="175"/>
      <c r="J2" s="175"/>
    </row>
    <row r="5" spans="2:11" ht="12" customHeight="1" x14ac:dyDescent="0.5">
      <c r="B5" s="6"/>
      <c r="C5" s="7"/>
      <c r="D5" s="8"/>
      <c r="E5" s="7"/>
      <c r="F5" s="7"/>
      <c r="G5" s="7"/>
      <c r="H5" s="7"/>
      <c r="I5" s="7"/>
      <c r="J5" s="7"/>
      <c r="K5" s="9"/>
    </row>
    <row r="6" spans="2:11" ht="15.5" x14ac:dyDescent="0.35">
      <c r="B6" s="10"/>
      <c r="C6" s="11"/>
      <c r="D6" s="12" t="s">
        <v>2</v>
      </c>
      <c r="E6" s="13"/>
      <c r="F6" s="13"/>
      <c r="G6" s="13"/>
      <c r="H6" s="13"/>
      <c r="I6" s="13"/>
      <c r="J6" s="13"/>
      <c r="K6" s="14"/>
    </row>
    <row r="7" spans="2:11" ht="12" customHeight="1" x14ac:dyDescent="0.35">
      <c r="B7" s="10"/>
      <c r="C7" s="15"/>
      <c r="D7" s="16"/>
      <c r="E7" s="15"/>
      <c r="F7" s="15"/>
      <c r="G7" s="15"/>
      <c r="H7" s="15"/>
      <c r="I7" s="15"/>
      <c r="J7" s="15"/>
      <c r="K7" s="14"/>
    </row>
    <row r="8" spans="2:11" x14ac:dyDescent="0.35">
      <c r="B8" s="10"/>
      <c r="C8" s="2"/>
      <c r="D8" s="3" t="s">
        <v>3</v>
      </c>
      <c r="E8" s="168" t="s">
        <v>4</v>
      </c>
      <c r="F8" s="168" t="s">
        <v>5</v>
      </c>
      <c r="G8" s="168" t="s">
        <v>6</v>
      </c>
      <c r="H8" s="168" t="s">
        <v>7</v>
      </c>
      <c r="I8" s="168" t="s">
        <v>8</v>
      </c>
      <c r="J8" s="164" t="s">
        <v>9</v>
      </c>
      <c r="K8" s="14"/>
    </row>
    <row r="9" spans="2:11" x14ac:dyDescent="0.35">
      <c r="B9" s="10"/>
      <c r="C9" s="4">
        <v>1</v>
      </c>
      <c r="D9" s="145" t="e">
        <f>#REF!</f>
        <v>#REF!</v>
      </c>
      <c r="E9" s="33" t="e">
        <f>#REF!</f>
        <v>#REF!</v>
      </c>
      <c r="F9" s="33" t="e">
        <f>IF(H9&gt;5000,"Yes","No")</f>
        <v>#REF!</v>
      </c>
      <c r="G9" s="96" t="e">
        <f>#REF!</f>
        <v>#REF!</v>
      </c>
      <c r="H9" s="76" t="e">
        <f>#REF!</f>
        <v>#REF!</v>
      </c>
      <c r="I9" s="24" t="e">
        <f>#REF!</f>
        <v>#REF!</v>
      </c>
      <c r="J9" s="172" t="e">
        <f>H9*I9</f>
        <v>#REF!</v>
      </c>
      <c r="K9" s="14"/>
    </row>
    <row r="10" spans="2:11" x14ac:dyDescent="0.35">
      <c r="B10" s="10"/>
      <c r="C10" s="4">
        <v>2</v>
      </c>
      <c r="D10" s="145" t="e">
        <f>#REF!</f>
        <v>#REF!</v>
      </c>
      <c r="E10" s="33" t="e">
        <f>#REF!</f>
        <v>#REF!</v>
      </c>
      <c r="F10" s="33" t="e">
        <f t="shared" ref="F10:F18" si="0">IF(H10&gt;5000,"Yes","No")</f>
        <v>#REF!</v>
      </c>
      <c r="G10" s="96" t="e">
        <f>#REF!</f>
        <v>#REF!</v>
      </c>
      <c r="H10" s="76" t="e">
        <f>#REF!</f>
        <v>#REF!</v>
      </c>
      <c r="I10" s="24" t="e">
        <f>#REF!</f>
        <v>#REF!</v>
      </c>
      <c r="J10" s="172" t="e">
        <f t="shared" ref="J10:J18" si="1">H10*I10</f>
        <v>#REF!</v>
      </c>
      <c r="K10" s="14"/>
    </row>
    <row r="11" spans="2:11" x14ac:dyDescent="0.35">
      <c r="B11" s="10"/>
      <c r="C11" s="4">
        <v>3</v>
      </c>
      <c r="D11" s="145" t="e">
        <f>#REF!</f>
        <v>#REF!</v>
      </c>
      <c r="E11" s="33" t="e">
        <f>#REF!</f>
        <v>#REF!</v>
      </c>
      <c r="F11" s="33" t="e">
        <f t="shared" si="0"/>
        <v>#REF!</v>
      </c>
      <c r="G11" s="96" t="e">
        <f>#REF!</f>
        <v>#REF!</v>
      </c>
      <c r="H11" s="76" t="e">
        <f>#REF!</f>
        <v>#REF!</v>
      </c>
      <c r="I11" s="24" t="e">
        <f>#REF!</f>
        <v>#REF!</v>
      </c>
      <c r="J11" s="172" t="e">
        <f t="shared" si="1"/>
        <v>#REF!</v>
      </c>
      <c r="K11" s="14"/>
    </row>
    <row r="12" spans="2:11" x14ac:dyDescent="0.35">
      <c r="B12" s="10"/>
      <c r="C12" s="4">
        <v>4</v>
      </c>
      <c r="D12" s="145" t="e">
        <f>#REF!</f>
        <v>#REF!</v>
      </c>
      <c r="E12" s="33" t="e">
        <f>#REF!</f>
        <v>#REF!</v>
      </c>
      <c r="F12" s="33" t="e">
        <f t="shared" si="0"/>
        <v>#REF!</v>
      </c>
      <c r="G12" s="96" t="e">
        <f>#REF!</f>
        <v>#REF!</v>
      </c>
      <c r="H12" s="76" t="e">
        <f>#REF!</f>
        <v>#REF!</v>
      </c>
      <c r="I12" s="24" t="e">
        <f>#REF!</f>
        <v>#REF!</v>
      </c>
      <c r="J12" s="172" t="e">
        <f t="shared" si="1"/>
        <v>#REF!</v>
      </c>
      <c r="K12" s="14"/>
    </row>
    <row r="13" spans="2:11" x14ac:dyDescent="0.35">
      <c r="B13" s="10"/>
      <c r="C13" s="4">
        <v>5</v>
      </c>
      <c r="D13" s="145" t="e">
        <f>#REF!</f>
        <v>#REF!</v>
      </c>
      <c r="E13" s="33" t="e">
        <f>#REF!</f>
        <v>#REF!</v>
      </c>
      <c r="F13" s="33" t="e">
        <f>IF(H13&gt;5000,"Yes","No")</f>
        <v>#REF!</v>
      </c>
      <c r="G13" s="96" t="e">
        <f>#REF!</f>
        <v>#REF!</v>
      </c>
      <c r="H13" s="76" t="e">
        <f>#REF!</f>
        <v>#REF!</v>
      </c>
      <c r="I13" s="24" t="e">
        <f>#REF!</f>
        <v>#REF!</v>
      </c>
      <c r="J13" s="172" t="e">
        <f t="shared" si="1"/>
        <v>#REF!</v>
      </c>
      <c r="K13" s="14"/>
    </row>
    <row r="14" spans="2:11" x14ac:dyDescent="0.35">
      <c r="B14" s="10"/>
      <c r="C14" s="4">
        <v>6</v>
      </c>
      <c r="D14" s="145" t="e">
        <f>#REF!</f>
        <v>#REF!</v>
      </c>
      <c r="E14" s="33" t="e">
        <f>#REF!</f>
        <v>#REF!</v>
      </c>
      <c r="F14" s="33" t="e">
        <f>IF(H14&gt;5000,"Yes","No")</f>
        <v>#REF!</v>
      </c>
      <c r="G14" s="96" t="e">
        <f>#REF!</f>
        <v>#REF!</v>
      </c>
      <c r="H14" s="76" t="e">
        <f>#REF!</f>
        <v>#REF!</v>
      </c>
      <c r="I14" s="24" t="e">
        <f>#REF!</f>
        <v>#REF!</v>
      </c>
      <c r="J14" s="172" t="e">
        <f t="shared" si="1"/>
        <v>#REF!</v>
      </c>
      <c r="K14" s="14"/>
    </row>
    <row r="15" spans="2:11" x14ac:dyDescent="0.35">
      <c r="B15" s="10"/>
      <c r="C15" s="4">
        <v>7</v>
      </c>
      <c r="D15" s="145" t="e">
        <f>#REF!</f>
        <v>#REF!</v>
      </c>
      <c r="E15" s="33" t="e">
        <f>#REF!</f>
        <v>#REF!</v>
      </c>
      <c r="F15" s="33" t="e">
        <f t="shared" si="0"/>
        <v>#REF!</v>
      </c>
      <c r="G15" s="96" t="e">
        <f>#REF!</f>
        <v>#REF!</v>
      </c>
      <c r="H15" s="76" t="e">
        <f>#REF!</f>
        <v>#REF!</v>
      </c>
      <c r="I15" s="24" t="e">
        <f>#REF!</f>
        <v>#REF!</v>
      </c>
      <c r="J15" s="172" t="e">
        <f t="shared" si="1"/>
        <v>#REF!</v>
      </c>
      <c r="K15" s="14"/>
    </row>
    <row r="16" spans="2:11" x14ac:dyDescent="0.35">
      <c r="B16" s="10"/>
      <c r="C16" s="4">
        <v>8</v>
      </c>
      <c r="D16" s="145" t="e">
        <f>#REF!</f>
        <v>#REF!</v>
      </c>
      <c r="E16" s="33" t="e">
        <f>#REF!</f>
        <v>#REF!</v>
      </c>
      <c r="F16" s="33" t="e">
        <f t="shared" si="0"/>
        <v>#REF!</v>
      </c>
      <c r="G16" s="96" t="e">
        <f>#REF!</f>
        <v>#REF!</v>
      </c>
      <c r="H16" s="76" t="e">
        <f>#REF!</f>
        <v>#REF!</v>
      </c>
      <c r="I16" s="24" t="e">
        <f>#REF!</f>
        <v>#REF!</v>
      </c>
      <c r="J16" s="172" t="e">
        <f t="shared" si="1"/>
        <v>#REF!</v>
      </c>
      <c r="K16" s="14"/>
    </row>
    <row r="17" spans="2:11" x14ac:dyDescent="0.35">
      <c r="B17" s="10"/>
      <c r="C17" s="4">
        <v>9</v>
      </c>
      <c r="D17" s="145" t="e">
        <f>#REF!</f>
        <v>#REF!</v>
      </c>
      <c r="E17" s="33" t="e">
        <f>#REF!</f>
        <v>#REF!</v>
      </c>
      <c r="F17" s="33" t="e">
        <f t="shared" si="0"/>
        <v>#REF!</v>
      </c>
      <c r="G17" s="96" t="e">
        <f>#REF!</f>
        <v>#REF!</v>
      </c>
      <c r="H17" s="76" t="e">
        <f>#REF!</f>
        <v>#REF!</v>
      </c>
      <c r="I17" s="24" t="e">
        <f>#REF!</f>
        <v>#REF!</v>
      </c>
      <c r="J17" s="172" t="e">
        <f t="shared" si="1"/>
        <v>#REF!</v>
      </c>
      <c r="K17" s="14"/>
    </row>
    <row r="18" spans="2:11" x14ac:dyDescent="0.35">
      <c r="B18" s="10"/>
      <c r="C18" s="4">
        <v>10</v>
      </c>
      <c r="D18" s="145" t="e">
        <f>#REF!</f>
        <v>#REF!</v>
      </c>
      <c r="E18" s="33" t="e">
        <f>#REF!</f>
        <v>#REF!</v>
      </c>
      <c r="F18" s="33" t="e">
        <f t="shared" si="0"/>
        <v>#REF!</v>
      </c>
      <c r="G18" s="96" t="e">
        <f>#REF!</f>
        <v>#REF!</v>
      </c>
      <c r="H18" s="76" t="e">
        <f>#REF!</f>
        <v>#REF!</v>
      </c>
      <c r="I18" s="24" t="e">
        <f>#REF!</f>
        <v>#REF!</v>
      </c>
      <c r="J18" s="172" t="e">
        <f t="shared" si="1"/>
        <v>#REF!</v>
      </c>
      <c r="K18" s="14"/>
    </row>
    <row r="19" spans="2:11" x14ac:dyDescent="0.35">
      <c r="B19" s="10"/>
      <c r="C19" s="20"/>
      <c r="D19" s="20" t="s">
        <v>10</v>
      </c>
      <c r="E19" s="20"/>
      <c r="F19" s="20"/>
      <c r="G19" s="20"/>
      <c r="H19" s="20"/>
      <c r="I19" s="20"/>
      <c r="J19" s="46" t="e">
        <f>SUM(J9:J18)</f>
        <v>#REF!</v>
      </c>
      <c r="K19" s="14"/>
    </row>
    <row r="20" spans="2:11" ht="12" customHeight="1" x14ac:dyDescent="0.35">
      <c r="B20" s="21"/>
      <c r="C20" s="22"/>
      <c r="D20" s="22"/>
      <c r="E20" s="22"/>
      <c r="F20" s="22"/>
      <c r="G20" s="22"/>
      <c r="H20" s="22"/>
      <c r="I20" s="22"/>
      <c r="J20" s="22"/>
      <c r="K20" s="23"/>
    </row>
    <row r="21" spans="2:11" x14ac:dyDescent="0.35">
      <c r="C21" t="s">
        <v>11</v>
      </c>
      <c r="D21" s="1" t="s">
        <v>12</v>
      </c>
    </row>
    <row r="22" spans="2:11" x14ac:dyDescent="0.35">
      <c r="C22" t="s">
        <v>13</v>
      </c>
      <c r="D22" s="1" t="s">
        <v>14</v>
      </c>
    </row>
  </sheetData>
  <mergeCells count="1">
    <mergeCell ref="C2:J2"/>
  </mergeCells>
  <conditionalFormatting sqref="F9:F18">
    <cfRule type="containsText" dxfId="2" priority="1" operator="containsText" text="Yes">
      <formula>NOT(ISERROR(SEARCH("Yes",F9)))</formula>
    </cfRule>
    <cfRule type="containsText" dxfId="1" priority="2" operator="containsText" text="Yes">
      <formula>NOT(ISERROR(SEARCH("Yes",F9)))</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pageSetUpPr fitToPage="1"/>
  </sheetPr>
  <dimension ref="A2:S341"/>
  <sheetViews>
    <sheetView showGridLines="0" tabSelected="1" zoomScaleNormal="100" workbookViewId="0">
      <selection activeCell="Y50" sqref="Y50"/>
    </sheetView>
  </sheetViews>
  <sheetFormatPr defaultRowHeight="14.5" x14ac:dyDescent="0.35"/>
  <cols>
    <col min="1" max="1" width="2.1796875" customWidth="1"/>
    <col min="2" max="2" width="2.81640625" customWidth="1"/>
    <col min="3" max="3" width="4" customWidth="1"/>
    <col min="4" max="4" width="23.81640625" customWidth="1"/>
    <col min="5" max="5" width="22" customWidth="1"/>
    <col min="6" max="6" width="20.54296875" customWidth="1"/>
    <col min="7" max="7" width="12.1796875" customWidth="1"/>
    <col min="8" max="8" width="10.81640625" customWidth="1"/>
    <col min="10" max="10" width="12.54296875" customWidth="1"/>
    <col min="11" max="11" width="2.81640625" customWidth="1"/>
    <col min="12" max="12" width="0.81640625" customWidth="1"/>
    <col min="17" max="17" width="6.81640625" customWidth="1"/>
  </cols>
  <sheetData>
    <row r="2" spans="1:14" ht="25.5" customHeight="1" x14ac:dyDescent="0.35">
      <c r="C2" s="244"/>
      <c r="D2" s="245"/>
      <c r="E2" s="245"/>
      <c r="F2" s="245"/>
      <c r="G2" s="245"/>
      <c r="H2" s="245"/>
      <c r="I2" s="245"/>
      <c r="J2" s="245"/>
    </row>
    <row r="3" spans="1:14" ht="6" customHeight="1" x14ac:dyDescent="0.35"/>
    <row r="4" spans="1:14" ht="12" customHeight="1" x14ac:dyDescent="0.35">
      <c r="B4" s="146"/>
      <c r="C4" s="111"/>
      <c r="D4" s="111"/>
      <c r="E4" s="111"/>
      <c r="F4" s="111"/>
      <c r="G4" s="111"/>
      <c r="H4" s="111"/>
      <c r="I4" s="111"/>
      <c r="J4" s="111"/>
      <c r="K4" s="91"/>
    </row>
    <row r="5" spans="1:14" x14ac:dyDescent="0.35">
      <c r="B5" s="41"/>
      <c r="C5" s="182" t="s">
        <v>24</v>
      </c>
      <c r="D5" s="183"/>
      <c r="E5" s="184"/>
      <c r="F5" s="185"/>
      <c r="G5" s="185"/>
      <c r="H5" s="185"/>
      <c r="I5" s="185"/>
      <c r="J5" s="186"/>
      <c r="K5" s="72"/>
    </row>
    <row r="6" spans="1:14" ht="6" customHeight="1" x14ac:dyDescent="0.35">
      <c r="B6" s="41"/>
      <c r="C6" s="147"/>
      <c r="D6" s="147"/>
      <c r="E6" s="148"/>
      <c r="F6" s="148"/>
      <c r="G6" s="148"/>
      <c r="H6" s="148"/>
      <c r="I6" s="148"/>
      <c r="J6" s="148"/>
      <c r="K6" s="72"/>
    </row>
    <row r="7" spans="1:14" x14ac:dyDescent="0.35">
      <c r="B7" s="41"/>
      <c r="C7" s="182" t="s">
        <v>25</v>
      </c>
      <c r="D7" s="183"/>
      <c r="E7" s="187"/>
      <c r="F7" s="188"/>
      <c r="G7" s="188"/>
      <c r="H7" s="188"/>
      <c r="I7" s="188"/>
      <c r="J7" s="189"/>
      <c r="K7" s="72"/>
    </row>
    <row r="8" spans="1:14" ht="6" customHeight="1" x14ac:dyDescent="0.35">
      <c r="B8" s="41"/>
      <c r="C8" s="147"/>
      <c r="D8" s="147"/>
      <c r="E8" s="148"/>
      <c r="F8" s="148"/>
      <c r="G8" s="198"/>
      <c r="H8" s="198"/>
      <c r="I8" s="198"/>
      <c r="J8" s="198"/>
      <c r="K8" s="72"/>
    </row>
    <row r="9" spans="1:14" ht="15" customHeight="1" x14ac:dyDescent="0.35">
      <c r="A9" s="160"/>
      <c r="B9" s="41"/>
      <c r="C9" s="147"/>
      <c r="D9" s="147"/>
      <c r="E9" s="193" t="s">
        <v>26</v>
      </c>
      <c r="F9" s="194"/>
      <c r="G9" s="195"/>
      <c r="H9" s="196"/>
      <c r="I9" s="196" t="s">
        <v>27</v>
      </c>
      <c r="J9" s="197"/>
      <c r="K9" s="72"/>
    </row>
    <row r="10" spans="1:14" ht="15" customHeight="1" x14ac:dyDescent="0.35">
      <c r="A10" s="160"/>
      <c r="B10" s="41"/>
      <c r="C10" s="147"/>
      <c r="D10" s="147"/>
      <c r="E10" s="148"/>
      <c r="F10" s="148"/>
      <c r="G10" s="199" t="s">
        <v>28</v>
      </c>
      <c r="H10" s="199"/>
      <c r="I10" s="199" t="s">
        <v>29</v>
      </c>
      <c r="J10" s="199"/>
      <c r="K10" s="72"/>
    </row>
    <row r="11" spans="1:14" ht="15" customHeight="1" x14ac:dyDescent="0.35">
      <c r="A11" s="160"/>
      <c r="B11" s="41"/>
      <c r="C11" s="147"/>
      <c r="D11" s="147"/>
      <c r="E11" s="193" t="s">
        <v>26</v>
      </c>
      <c r="F11" s="194"/>
      <c r="G11" s="200"/>
      <c r="H11" s="201"/>
      <c r="I11" s="202"/>
      <c r="J11" s="203"/>
      <c r="K11" s="72"/>
    </row>
    <row r="12" spans="1:14" ht="12" customHeight="1" x14ac:dyDescent="0.35">
      <c r="B12" s="45"/>
      <c r="C12" s="150"/>
      <c r="D12" s="150"/>
      <c r="E12" s="151"/>
      <c r="F12" s="151"/>
      <c r="G12" s="151"/>
      <c r="H12" s="151"/>
      <c r="I12" s="151"/>
      <c r="J12" s="151"/>
      <c r="K12" s="74"/>
    </row>
    <row r="13" spans="1:14" ht="12" customHeight="1" x14ac:dyDescent="0.35"/>
    <row r="14" spans="1:14" ht="21" x14ac:dyDescent="0.5">
      <c r="B14" s="6"/>
      <c r="C14" s="7"/>
      <c r="D14" s="8" t="s">
        <v>30</v>
      </c>
      <c r="E14" s="7"/>
      <c r="F14" s="7"/>
      <c r="G14" s="7"/>
      <c r="H14" s="7"/>
      <c r="I14" s="7"/>
      <c r="J14" s="7"/>
      <c r="K14" s="9"/>
      <c r="N14" s="1"/>
    </row>
    <row r="15" spans="1:14" ht="12" customHeight="1" x14ac:dyDescent="0.5">
      <c r="B15" s="93"/>
      <c r="C15" s="93"/>
      <c r="D15" s="94"/>
      <c r="E15" s="93"/>
      <c r="F15" s="93"/>
      <c r="G15" s="93"/>
      <c r="H15" s="93"/>
      <c r="I15" s="93"/>
      <c r="J15" s="93"/>
      <c r="K15" s="93"/>
      <c r="N15" s="1"/>
    </row>
    <row r="16" spans="1:14" ht="12" customHeight="1" x14ac:dyDescent="0.5">
      <c r="B16" s="10"/>
      <c r="C16" s="17"/>
      <c r="D16" s="95"/>
      <c r="E16" s="17"/>
      <c r="F16" s="17"/>
      <c r="G16" s="17"/>
      <c r="H16" s="17"/>
      <c r="I16" s="17"/>
      <c r="J16" s="17"/>
      <c r="K16" s="14"/>
      <c r="N16" s="1"/>
    </row>
    <row r="17" spans="2:14" ht="15.5" x14ac:dyDescent="0.35">
      <c r="B17" s="10"/>
      <c r="C17" s="11"/>
      <c r="D17" s="12" t="s">
        <v>20</v>
      </c>
      <c r="E17" s="13"/>
      <c r="F17" s="13"/>
      <c r="G17" s="13"/>
      <c r="H17" s="13"/>
      <c r="I17" s="13"/>
      <c r="J17" s="13"/>
      <c r="K17" s="14"/>
      <c r="N17" s="1"/>
    </row>
    <row r="18" spans="2:14" ht="12" customHeight="1" x14ac:dyDescent="0.35">
      <c r="B18" s="10"/>
      <c r="C18" s="15"/>
      <c r="D18" s="118" t="s">
        <v>21</v>
      </c>
      <c r="E18" s="204" t="str">
        <f>IF(D18="Level of Effort","Please enter Fringe and LOE as numbers, they will be calculated as percentages"," ")</f>
        <v xml:space="preserve"> </v>
      </c>
      <c r="F18" s="204"/>
      <c r="G18" s="204"/>
      <c r="H18" s="204"/>
      <c r="I18" s="204"/>
      <c r="J18" s="204"/>
      <c r="K18" s="14"/>
    </row>
    <row r="19" spans="2:14" ht="15" customHeight="1" x14ac:dyDescent="0.35">
      <c r="B19" s="10"/>
      <c r="C19" s="2"/>
      <c r="D19" s="3" t="s">
        <v>31</v>
      </c>
      <c r="E19" s="3" t="s">
        <v>32</v>
      </c>
      <c r="F19" s="3" t="s">
        <v>33</v>
      </c>
      <c r="G19" s="163" t="s">
        <v>104</v>
      </c>
      <c r="H19" s="168" t="s">
        <v>105</v>
      </c>
      <c r="I19" s="168"/>
      <c r="J19" s="164" t="s">
        <v>9</v>
      </c>
      <c r="K19" s="14"/>
    </row>
    <row r="20" spans="2:14" x14ac:dyDescent="0.35">
      <c r="B20" s="10"/>
      <c r="C20" s="4">
        <v>1</v>
      </c>
      <c r="D20" s="119"/>
      <c r="E20" s="119"/>
      <c r="F20" s="119"/>
      <c r="G20" s="120"/>
      <c r="H20" s="125"/>
      <c r="I20" s="113"/>
      <c r="J20" s="172">
        <f>IF(D18="Hourly",G20*H20,IF(D18="Level of Effort",((G20+(G20*(H20/100)))*(I20/100)),0))</f>
        <v>0</v>
      </c>
      <c r="K20" s="14"/>
    </row>
    <row r="21" spans="2:14" x14ac:dyDescent="0.35">
      <c r="B21" s="10"/>
      <c r="C21" s="5">
        <v>2</v>
      </c>
      <c r="D21" s="121"/>
      <c r="E21" s="121"/>
      <c r="F21" s="121"/>
      <c r="G21" s="122"/>
      <c r="H21" s="126"/>
      <c r="I21" s="114"/>
      <c r="J21" s="172">
        <f>IF(D18="Hourly",G21*H21,IF(D18="Level of Effort",((G21+(G21*(H21/100)))*(I21/100)),0))</f>
        <v>0</v>
      </c>
      <c r="K21" s="14"/>
    </row>
    <row r="22" spans="2:14" x14ac:dyDescent="0.35">
      <c r="B22" s="10"/>
      <c r="C22" s="5">
        <v>3</v>
      </c>
      <c r="D22" s="121"/>
      <c r="E22" s="121"/>
      <c r="F22" s="121"/>
      <c r="G22" s="122"/>
      <c r="H22" s="126"/>
      <c r="I22" s="114"/>
      <c r="J22" s="172">
        <f>IF(D18="Hourly",G22*H22,IF(D18="Level of Effort",((G22+(G22*(H22/100)))*(I22/100)),0))</f>
        <v>0</v>
      </c>
      <c r="K22" s="14"/>
    </row>
    <row r="23" spans="2:14" x14ac:dyDescent="0.35">
      <c r="B23" s="10"/>
      <c r="C23" s="5">
        <v>4</v>
      </c>
      <c r="D23" s="121"/>
      <c r="E23" s="121"/>
      <c r="F23" s="121"/>
      <c r="G23" s="122"/>
      <c r="H23" s="126"/>
      <c r="I23" s="114"/>
      <c r="J23" s="172">
        <f t="shared" ref="J23" si="0">IF(D21="Hourly",G23*H23,IF(D21="Level of Effort",((G23+(G23*(H23/100)))*(I23/100)),0))</f>
        <v>0</v>
      </c>
      <c r="K23" s="14"/>
    </row>
    <row r="24" spans="2:14" x14ac:dyDescent="0.35">
      <c r="B24" s="10"/>
      <c r="C24" s="5">
        <v>5</v>
      </c>
      <c r="D24" s="121"/>
      <c r="E24" s="121"/>
      <c r="F24" s="121"/>
      <c r="G24" s="122"/>
      <c r="H24" s="126"/>
      <c r="I24" s="114"/>
      <c r="J24" s="172">
        <f t="shared" ref="J24" si="1">IF(D21="Hourly",G24*H24,IF(D21="Level of Effort",((G24+(G24*(H24/100)))*(I24/100)),0))</f>
        <v>0</v>
      </c>
      <c r="K24" s="14"/>
    </row>
    <row r="25" spans="2:14" hidden="1" x14ac:dyDescent="0.35">
      <c r="B25" s="10"/>
      <c r="C25" s="5">
        <v>6</v>
      </c>
      <c r="D25" s="121"/>
      <c r="E25" s="121"/>
      <c r="F25" s="121"/>
      <c r="G25" s="122"/>
      <c r="H25" s="126"/>
      <c r="I25" s="114"/>
      <c r="J25" s="172">
        <f t="shared" ref="J25" si="2">IF(D21="Hourly",G25*H25,IF(D21="Level of Effort",((G25+(G25*(H25/100)))*(I25/100)),0))</f>
        <v>0</v>
      </c>
      <c r="K25" s="14"/>
    </row>
    <row r="26" spans="2:14" hidden="1" x14ac:dyDescent="0.35">
      <c r="B26" s="10"/>
      <c r="C26" s="5">
        <v>7</v>
      </c>
      <c r="D26" s="121"/>
      <c r="E26" s="121"/>
      <c r="F26" s="121"/>
      <c r="G26" s="122"/>
      <c r="H26" s="126"/>
      <c r="I26" s="114"/>
      <c r="J26" s="172">
        <f t="shared" ref="J26" si="3">IF(D24="Hourly",G26*H26,IF(D24="Level of Effort",((G26+(G26*(H26/100)))*(I26/100)),0))</f>
        <v>0</v>
      </c>
      <c r="K26" s="14"/>
    </row>
    <row r="27" spans="2:14" hidden="1" x14ac:dyDescent="0.35">
      <c r="B27" s="10"/>
      <c r="C27" s="5">
        <v>8</v>
      </c>
      <c r="D27" s="121"/>
      <c r="E27" s="121"/>
      <c r="F27" s="121"/>
      <c r="G27" s="122"/>
      <c r="H27" s="126"/>
      <c r="I27" s="114"/>
      <c r="J27" s="172">
        <f t="shared" ref="J27" si="4">IF(D24="Hourly",G27*H27,IF(D24="Level of Effort",((G27+(G27*(H27/100)))*(I27/100)),0))</f>
        <v>0</v>
      </c>
      <c r="K27" s="14"/>
    </row>
    <row r="28" spans="2:14" hidden="1" x14ac:dyDescent="0.35">
      <c r="B28" s="10"/>
      <c r="C28" s="5">
        <v>9</v>
      </c>
      <c r="D28" s="121"/>
      <c r="E28" s="121"/>
      <c r="F28" s="121"/>
      <c r="G28" s="122"/>
      <c r="H28" s="126"/>
      <c r="I28" s="114"/>
      <c r="J28" s="172">
        <f t="shared" ref="J28" si="5">IF(D24="Hourly",G28*H28,IF(D24="Level of Effort",((G28+(G28*(H28/100)))*(I28/100)),0))</f>
        <v>0</v>
      </c>
      <c r="K28" s="14"/>
    </row>
    <row r="29" spans="2:14" hidden="1" x14ac:dyDescent="0.35">
      <c r="B29" s="10"/>
      <c r="C29" s="5">
        <v>10</v>
      </c>
      <c r="D29" s="121"/>
      <c r="E29" s="121"/>
      <c r="F29" s="121"/>
      <c r="G29" s="122"/>
      <c r="H29" s="126"/>
      <c r="I29" s="114"/>
      <c r="J29" s="172">
        <f t="shared" ref="J29" si="6">IF(D27="Hourly",G29*H29,IF(D27="Level of Effort",((G29+(G29*(H29/100)))*(I29/100)),0))</f>
        <v>0</v>
      </c>
      <c r="K29" s="14"/>
    </row>
    <row r="30" spans="2:14" hidden="1" x14ac:dyDescent="0.35">
      <c r="B30" s="10"/>
      <c r="C30" s="4">
        <v>11</v>
      </c>
      <c r="D30" s="121"/>
      <c r="E30" s="121"/>
      <c r="F30" s="121"/>
      <c r="G30" s="122"/>
      <c r="H30" s="126"/>
      <c r="I30" s="114"/>
      <c r="J30" s="172">
        <f t="shared" ref="J30" si="7">IF(D27="Hourly",G30*H30,IF(D27="Level of Effort",((G30+(G30*(H30/100)))*(I30/100)),0))</f>
        <v>0</v>
      </c>
      <c r="K30" s="14"/>
    </row>
    <row r="31" spans="2:14" hidden="1" x14ac:dyDescent="0.35">
      <c r="B31" s="10"/>
      <c r="C31" s="5">
        <v>12</v>
      </c>
      <c r="D31" s="121"/>
      <c r="E31" s="121"/>
      <c r="F31" s="121"/>
      <c r="G31" s="122"/>
      <c r="H31" s="126"/>
      <c r="I31" s="114"/>
      <c r="J31" s="172">
        <f t="shared" ref="J31" si="8">IF(D27="Hourly",G31*H31,IF(D27="Level of Effort",((G31+(G31*(H31/100)))*(I31/100)),0))</f>
        <v>0</v>
      </c>
      <c r="K31" s="14"/>
    </row>
    <row r="32" spans="2:14" hidden="1" x14ac:dyDescent="0.35">
      <c r="B32" s="10"/>
      <c r="C32" s="5">
        <v>13</v>
      </c>
      <c r="D32" s="121"/>
      <c r="E32" s="121"/>
      <c r="F32" s="121"/>
      <c r="G32" s="122"/>
      <c r="H32" s="126"/>
      <c r="I32" s="114"/>
      <c r="J32" s="172">
        <f t="shared" ref="J32" si="9">IF(D30="Hourly",G32*H32,IF(D30="Level of Effort",((G32+(G32*(H32/100)))*(I32/100)),0))</f>
        <v>0</v>
      </c>
      <c r="K32" s="14"/>
    </row>
    <row r="33" spans="2:11" hidden="1" x14ac:dyDescent="0.35">
      <c r="B33" s="10"/>
      <c r="C33" s="5">
        <v>14</v>
      </c>
      <c r="D33" s="121"/>
      <c r="E33" s="121"/>
      <c r="F33" s="121"/>
      <c r="G33" s="122"/>
      <c r="H33" s="126"/>
      <c r="I33" s="114"/>
      <c r="J33" s="172">
        <f t="shared" ref="J33" si="10">IF(D30="Hourly",G33*H33,IF(D30="Level of Effort",((G33+(G33*(H33/100)))*(I33/100)),0))</f>
        <v>0</v>
      </c>
      <c r="K33" s="14"/>
    </row>
    <row r="34" spans="2:11" hidden="1" x14ac:dyDescent="0.35">
      <c r="B34" s="10"/>
      <c r="C34" s="5">
        <v>15</v>
      </c>
      <c r="D34" s="121"/>
      <c r="E34" s="121"/>
      <c r="F34" s="121"/>
      <c r="G34" s="122"/>
      <c r="H34" s="126"/>
      <c r="I34" s="114"/>
      <c r="J34" s="172">
        <f t="shared" ref="J34" si="11">IF(D30="Hourly",G34*H34,IF(D30="Level of Effort",((G34+(G34*(H34/100)))*(I34/100)),0))</f>
        <v>0</v>
      </c>
      <c r="K34" s="14"/>
    </row>
    <row r="35" spans="2:11" hidden="1" x14ac:dyDescent="0.35">
      <c r="B35" s="10"/>
      <c r="C35" s="5">
        <v>16</v>
      </c>
      <c r="D35" s="121"/>
      <c r="E35" s="121"/>
      <c r="F35" s="121"/>
      <c r="G35" s="122"/>
      <c r="H35" s="126"/>
      <c r="I35" s="114"/>
      <c r="J35" s="172">
        <f t="shared" ref="J35" si="12">IF(D33="Hourly",G35*H35,IF(D33="Level of Effort",((G35+(G35*(H35/100)))*(I35/100)),0))</f>
        <v>0</v>
      </c>
      <c r="K35" s="14"/>
    </row>
    <row r="36" spans="2:11" hidden="1" x14ac:dyDescent="0.35">
      <c r="B36" s="10"/>
      <c r="C36" s="5">
        <v>17</v>
      </c>
      <c r="D36" s="121"/>
      <c r="E36" s="121"/>
      <c r="F36" s="121"/>
      <c r="G36" s="122"/>
      <c r="H36" s="126"/>
      <c r="I36" s="114"/>
      <c r="J36" s="172">
        <f t="shared" ref="J36" si="13">IF(D33="Hourly",G36*H36,IF(D33="Level of Effort",((G36+(G36*(H36/100)))*(I36/100)),0))</f>
        <v>0</v>
      </c>
      <c r="K36" s="14"/>
    </row>
    <row r="37" spans="2:11" hidden="1" x14ac:dyDescent="0.35">
      <c r="B37" s="10"/>
      <c r="C37" s="5">
        <v>18</v>
      </c>
      <c r="D37" s="121"/>
      <c r="E37" s="121"/>
      <c r="F37" s="121"/>
      <c r="G37" s="122"/>
      <c r="H37" s="126"/>
      <c r="I37" s="114"/>
      <c r="J37" s="172">
        <f t="shared" ref="J37" si="14">IF(D33="Hourly",G37*H37,IF(D33="Level of Effort",((G37+(G37*(H37/100)))*(I37/100)),0))</f>
        <v>0</v>
      </c>
      <c r="K37" s="14"/>
    </row>
    <row r="38" spans="2:11" hidden="1" x14ac:dyDescent="0.35">
      <c r="B38" s="10"/>
      <c r="C38" s="5">
        <v>19</v>
      </c>
      <c r="D38" s="121"/>
      <c r="E38" s="121"/>
      <c r="F38" s="121"/>
      <c r="G38" s="122"/>
      <c r="H38" s="126"/>
      <c r="I38" s="114"/>
      <c r="J38" s="172">
        <f t="shared" ref="J38" si="15">IF(D36="Hourly",G38*H38,IF(D36="Level of Effort",((G38+(G38*(H38/100)))*(I38/100)),0))</f>
        <v>0</v>
      </c>
      <c r="K38" s="14"/>
    </row>
    <row r="39" spans="2:11" hidden="1" x14ac:dyDescent="0.35">
      <c r="B39" s="10"/>
      <c r="C39" s="5">
        <v>20</v>
      </c>
      <c r="D39" s="121"/>
      <c r="E39" s="121"/>
      <c r="F39" s="121"/>
      <c r="G39" s="122"/>
      <c r="H39" s="126"/>
      <c r="I39" s="114"/>
      <c r="J39" s="172">
        <f t="shared" ref="J39" si="16">IF(D36="Hourly",G39*H39,IF(D36="Level of Effort",((G39+(G39*(H39/100)))*(I39/100)),0))</f>
        <v>0</v>
      </c>
      <c r="K39" s="14"/>
    </row>
    <row r="40" spans="2:11" hidden="1" x14ac:dyDescent="0.35">
      <c r="B40" s="10"/>
      <c r="C40" s="4">
        <v>21</v>
      </c>
      <c r="D40" s="121"/>
      <c r="E40" s="121"/>
      <c r="F40" s="121"/>
      <c r="G40" s="122"/>
      <c r="H40" s="126"/>
      <c r="I40" s="114"/>
      <c r="J40" s="172">
        <f t="shared" ref="J40" si="17">IF(D36="Hourly",G40*H40,IF(D36="Level of Effort",((G40+(G40*(H40/100)))*(I40/100)),0))</f>
        <v>0</v>
      </c>
      <c r="K40" s="14"/>
    </row>
    <row r="41" spans="2:11" hidden="1" x14ac:dyDescent="0.35">
      <c r="B41" s="10"/>
      <c r="C41" s="5">
        <v>22</v>
      </c>
      <c r="D41" s="121"/>
      <c r="E41" s="121"/>
      <c r="F41" s="121"/>
      <c r="G41" s="122"/>
      <c r="H41" s="126"/>
      <c r="I41" s="114"/>
      <c r="J41" s="172">
        <f t="shared" ref="J41" si="18">IF(D39="Hourly",G41*H41,IF(D39="Level of Effort",((G41+(G41*(H41/100)))*(I41/100)),0))</f>
        <v>0</v>
      </c>
      <c r="K41" s="14"/>
    </row>
    <row r="42" spans="2:11" hidden="1" x14ac:dyDescent="0.35">
      <c r="B42" s="10"/>
      <c r="C42" s="5">
        <v>23</v>
      </c>
      <c r="D42" s="121"/>
      <c r="E42" s="121"/>
      <c r="F42" s="121"/>
      <c r="G42" s="122"/>
      <c r="H42" s="126"/>
      <c r="I42" s="114"/>
      <c r="J42" s="172">
        <f t="shared" ref="J42" si="19">IF(D39="Hourly",G42*H42,IF(D39="Level of Effort",((G42+(G42*(H42/100)))*(I42/100)),0))</f>
        <v>0</v>
      </c>
      <c r="K42" s="14"/>
    </row>
    <row r="43" spans="2:11" hidden="1" x14ac:dyDescent="0.35">
      <c r="B43" s="10"/>
      <c r="C43" s="5">
        <v>24</v>
      </c>
      <c r="D43" s="121"/>
      <c r="E43" s="121"/>
      <c r="F43" s="121"/>
      <c r="G43" s="122"/>
      <c r="H43" s="126"/>
      <c r="I43" s="114"/>
      <c r="J43" s="172">
        <f t="shared" ref="J43" si="20">IF(D39="Hourly",G43*H43,IF(D39="Level of Effort",((G43+(G43*(H43/100)))*(I43/100)),0))</f>
        <v>0</v>
      </c>
      <c r="K43" s="14"/>
    </row>
    <row r="44" spans="2:11" hidden="1" x14ac:dyDescent="0.35">
      <c r="B44" s="10"/>
      <c r="C44" s="5">
        <v>25</v>
      </c>
      <c r="D44" s="121"/>
      <c r="E44" s="121"/>
      <c r="F44" s="121"/>
      <c r="G44" s="122"/>
      <c r="H44" s="126"/>
      <c r="I44" s="114"/>
      <c r="J44" s="172">
        <f t="shared" ref="J44" si="21">IF(D42="Hourly",G44*H44,IF(D42="Level of Effort",((G44+(G44*(H44/100)))*(I44/100)),0))</f>
        <v>0</v>
      </c>
      <c r="K44" s="14"/>
    </row>
    <row r="45" spans="2:11" hidden="1" x14ac:dyDescent="0.35">
      <c r="B45" s="10"/>
      <c r="C45" s="5">
        <v>26</v>
      </c>
      <c r="D45" s="121"/>
      <c r="E45" s="121"/>
      <c r="F45" s="121"/>
      <c r="G45" s="122"/>
      <c r="H45" s="126"/>
      <c r="I45" s="114"/>
      <c r="J45" s="172">
        <f t="shared" ref="J45" si="22">IF(D42="Hourly",G45*H45,IF(D42="Level of Effort",((G45+(G45*(H45/100)))*(I45/100)),0))</f>
        <v>0</v>
      </c>
      <c r="K45" s="14"/>
    </row>
    <row r="46" spans="2:11" hidden="1" x14ac:dyDescent="0.35">
      <c r="B46" s="10"/>
      <c r="C46" s="5">
        <v>27</v>
      </c>
      <c r="D46" s="121"/>
      <c r="E46" s="121"/>
      <c r="F46" s="121"/>
      <c r="G46" s="122"/>
      <c r="H46" s="126"/>
      <c r="I46" s="114"/>
      <c r="J46" s="172">
        <f t="shared" ref="J46" si="23">IF(D42="Hourly",G46*H46,IF(D42="Level of Effort",((G46+(G46*(H46/100)))*(I46/100)),0))</f>
        <v>0</v>
      </c>
      <c r="K46" s="14"/>
    </row>
    <row r="47" spans="2:11" hidden="1" x14ac:dyDescent="0.35">
      <c r="B47" s="10"/>
      <c r="C47" s="5">
        <v>28</v>
      </c>
      <c r="D47" s="121"/>
      <c r="E47" s="121"/>
      <c r="F47" s="121"/>
      <c r="G47" s="122"/>
      <c r="H47" s="126"/>
      <c r="I47" s="114"/>
      <c r="J47" s="172">
        <f t="shared" ref="J47" si="24">IF(D45="Hourly",G47*H47,IF(D45="Level of Effort",((G47+(G47*(H47/100)))*(I47/100)),0))</f>
        <v>0</v>
      </c>
      <c r="K47" s="14"/>
    </row>
    <row r="48" spans="2:11" hidden="1" x14ac:dyDescent="0.35">
      <c r="B48" s="10"/>
      <c r="C48" s="5">
        <v>29</v>
      </c>
      <c r="D48" s="121"/>
      <c r="E48" s="121"/>
      <c r="F48" s="121"/>
      <c r="G48" s="122"/>
      <c r="H48" s="126"/>
      <c r="I48" s="114"/>
      <c r="J48" s="172">
        <f t="shared" ref="J48" si="25">IF(D45="Hourly",G48*H48,IF(D45="Level of Effort",((G48+(G48*(H48/100)))*(I48/100)),0))</f>
        <v>0</v>
      </c>
      <c r="K48" s="14"/>
    </row>
    <row r="49" spans="2:13" hidden="1" x14ac:dyDescent="0.35">
      <c r="B49" s="10"/>
      <c r="C49" s="5">
        <v>30</v>
      </c>
      <c r="D49" s="121"/>
      <c r="E49" s="121"/>
      <c r="F49" s="121"/>
      <c r="G49" s="122"/>
      <c r="H49" s="126"/>
      <c r="I49" s="114"/>
      <c r="J49" s="172">
        <f t="shared" ref="J49" si="26">IF(D45="Hourly",G49*H49,IF(D45="Level of Effort",((G49+(G49*(H49/100)))*(I49/100)),0))</f>
        <v>0</v>
      </c>
      <c r="K49" s="14"/>
    </row>
    <row r="50" spans="2:13" x14ac:dyDescent="0.35">
      <c r="B50" s="10"/>
      <c r="C50" s="19"/>
      <c r="D50" s="20" t="s">
        <v>34</v>
      </c>
      <c r="E50" s="19"/>
      <c r="F50" s="19"/>
      <c r="G50" s="19"/>
      <c r="H50" s="19"/>
      <c r="I50" s="19"/>
      <c r="J50" s="46">
        <f>SUM(J20:J49)</f>
        <v>0</v>
      </c>
      <c r="K50" s="14"/>
    </row>
    <row r="51" spans="2:13" ht="12" customHeight="1" x14ac:dyDescent="0.35">
      <c r="B51" s="10"/>
      <c r="C51" s="15"/>
      <c r="D51" s="16"/>
      <c r="E51" s="15"/>
      <c r="F51" s="15"/>
      <c r="G51" s="15"/>
      <c r="H51" s="15"/>
      <c r="I51" s="15"/>
      <c r="J51" s="15"/>
      <c r="K51" s="14"/>
    </row>
    <row r="52" spans="2:13" ht="12" customHeight="1" x14ac:dyDescent="0.35">
      <c r="B52" s="42"/>
      <c r="C52" s="30"/>
      <c r="D52" s="92"/>
      <c r="E52" s="30"/>
      <c r="F52" s="30"/>
      <c r="G52" s="30"/>
      <c r="H52" s="30"/>
      <c r="I52" s="30"/>
      <c r="J52" s="30"/>
      <c r="K52" s="42"/>
    </row>
    <row r="53" spans="2:13" ht="12" customHeight="1" x14ac:dyDescent="0.5">
      <c r="B53" s="6"/>
      <c r="C53" s="7"/>
      <c r="D53" s="8"/>
      <c r="E53" s="7"/>
      <c r="F53" s="7"/>
      <c r="G53" s="7"/>
      <c r="H53" s="7"/>
      <c r="I53" s="7"/>
      <c r="J53" s="7"/>
      <c r="K53" s="9"/>
    </row>
    <row r="54" spans="2:13" ht="15.5" x14ac:dyDescent="0.35">
      <c r="B54" s="10"/>
      <c r="C54" s="11"/>
      <c r="D54" s="12" t="s">
        <v>22</v>
      </c>
      <c r="E54" s="13"/>
      <c r="F54" s="13"/>
      <c r="G54" s="13"/>
      <c r="H54" s="13"/>
      <c r="I54" s="13"/>
      <c r="J54" s="13"/>
      <c r="K54" s="14"/>
      <c r="M54" s="1"/>
    </row>
    <row r="55" spans="2:13" ht="12" customHeight="1" x14ac:dyDescent="0.35">
      <c r="B55" s="10"/>
      <c r="C55" s="15"/>
      <c r="D55" s="118"/>
      <c r="E55" s="15"/>
      <c r="F55" s="15"/>
      <c r="G55" s="15"/>
      <c r="H55" s="15"/>
      <c r="I55" s="15"/>
      <c r="J55" s="15"/>
      <c r="K55" s="14"/>
      <c r="M55" s="1"/>
    </row>
    <row r="56" spans="2:13" x14ac:dyDescent="0.35">
      <c r="B56" s="10"/>
      <c r="C56" s="2"/>
      <c r="D56" s="168" t="s">
        <v>31</v>
      </c>
      <c r="E56" s="168" t="s">
        <v>32</v>
      </c>
      <c r="F56" s="168" t="s">
        <v>35</v>
      </c>
      <c r="G56" s="168" t="s">
        <v>36</v>
      </c>
      <c r="H56" s="168" t="s">
        <v>23</v>
      </c>
      <c r="I56" s="168"/>
      <c r="J56" s="170" t="s">
        <v>9</v>
      </c>
      <c r="K56" s="14"/>
    </row>
    <row r="57" spans="2:13" x14ac:dyDescent="0.35">
      <c r="B57" s="10"/>
      <c r="C57" s="4">
        <v>1</v>
      </c>
      <c r="D57" s="119"/>
      <c r="E57" s="119"/>
      <c r="F57" s="119"/>
      <c r="G57" s="120"/>
      <c r="H57" s="125"/>
      <c r="I57" s="105"/>
      <c r="J57" s="172">
        <f>G57*H57</f>
        <v>0</v>
      </c>
      <c r="K57" s="14"/>
    </row>
    <row r="58" spans="2:13" x14ac:dyDescent="0.35">
      <c r="B58" s="10"/>
      <c r="C58" s="5">
        <v>2</v>
      </c>
      <c r="D58" s="121"/>
      <c r="E58" s="121"/>
      <c r="F58" s="121"/>
      <c r="G58" s="122"/>
      <c r="H58" s="126"/>
      <c r="I58" s="106"/>
      <c r="J58" s="172">
        <f t="shared" ref="J58:J66" si="27">G58*H58</f>
        <v>0</v>
      </c>
      <c r="K58" s="14"/>
      <c r="M58" s="71"/>
    </row>
    <row r="59" spans="2:13" x14ac:dyDescent="0.35">
      <c r="B59" s="10"/>
      <c r="C59" s="5">
        <v>3</v>
      </c>
      <c r="D59" s="121"/>
      <c r="E59" s="121"/>
      <c r="F59" s="121"/>
      <c r="G59" s="122"/>
      <c r="H59" s="126"/>
      <c r="I59" s="106"/>
      <c r="J59" s="172">
        <f t="shared" si="27"/>
        <v>0</v>
      </c>
      <c r="K59" s="14"/>
    </row>
    <row r="60" spans="2:13" x14ac:dyDescent="0.35">
      <c r="B60" s="10"/>
      <c r="C60" s="4">
        <v>4</v>
      </c>
      <c r="D60" s="119"/>
      <c r="E60" s="119"/>
      <c r="F60" s="119"/>
      <c r="G60" s="120"/>
      <c r="H60" s="125"/>
      <c r="I60" s="105"/>
      <c r="J60" s="172">
        <f t="shared" si="27"/>
        <v>0</v>
      </c>
      <c r="K60" s="14"/>
    </row>
    <row r="61" spans="2:13" x14ac:dyDescent="0.35">
      <c r="B61" s="10"/>
      <c r="C61" s="5">
        <v>5</v>
      </c>
      <c r="D61" s="121"/>
      <c r="E61" s="121"/>
      <c r="F61" s="121"/>
      <c r="G61" s="122"/>
      <c r="H61" s="126"/>
      <c r="I61" s="106"/>
      <c r="J61" s="172">
        <f t="shared" si="27"/>
        <v>0</v>
      </c>
      <c r="K61" s="14"/>
    </row>
    <row r="62" spans="2:13" hidden="1" x14ac:dyDescent="0.35">
      <c r="B62" s="10"/>
      <c r="C62" s="5">
        <v>6</v>
      </c>
      <c r="D62" s="121"/>
      <c r="E62" s="121"/>
      <c r="F62" s="121"/>
      <c r="G62" s="122"/>
      <c r="H62" s="126"/>
      <c r="I62" s="106"/>
      <c r="J62" s="172">
        <f t="shared" si="27"/>
        <v>0</v>
      </c>
      <c r="K62" s="14"/>
    </row>
    <row r="63" spans="2:13" hidden="1" x14ac:dyDescent="0.35">
      <c r="B63" s="10"/>
      <c r="C63" s="4">
        <v>7</v>
      </c>
      <c r="D63" s="119"/>
      <c r="E63" s="119"/>
      <c r="F63" s="119"/>
      <c r="G63" s="120"/>
      <c r="H63" s="125"/>
      <c r="I63" s="105"/>
      <c r="J63" s="172">
        <f t="shared" si="27"/>
        <v>0</v>
      </c>
      <c r="K63" s="14"/>
    </row>
    <row r="64" spans="2:13" hidden="1" x14ac:dyDescent="0.35">
      <c r="B64" s="10"/>
      <c r="C64" s="5">
        <v>8</v>
      </c>
      <c r="D64" s="121"/>
      <c r="E64" s="121"/>
      <c r="F64" s="121"/>
      <c r="G64" s="122"/>
      <c r="H64" s="126"/>
      <c r="I64" s="106"/>
      <c r="J64" s="172">
        <f t="shared" si="27"/>
        <v>0</v>
      </c>
      <c r="K64" s="14"/>
    </row>
    <row r="65" spans="2:11" hidden="1" x14ac:dyDescent="0.35">
      <c r="B65" s="10"/>
      <c r="C65" s="5">
        <v>9</v>
      </c>
      <c r="D65" s="121"/>
      <c r="E65" s="121"/>
      <c r="F65" s="121"/>
      <c r="G65" s="122"/>
      <c r="H65" s="126"/>
      <c r="I65" s="106"/>
      <c r="J65" s="172">
        <f t="shared" si="27"/>
        <v>0</v>
      </c>
      <c r="K65" s="14"/>
    </row>
    <row r="66" spans="2:11" hidden="1" x14ac:dyDescent="0.35">
      <c r="B66" s="10"/>
      <c r="C66" s="4">
        <v>10</v>
      </c>
      <c r="D66" s="119"/>
      <c r="E66" s="119"/>
      <c r="F66" s="119"/>
      <c r="G66" s="120"/>
      <c r="H66" s="125"/>
      <c r="I66" s="105"/>
      <c r="J66" s="172">
        <f t="shared" si="27"/>
        <v>0</v>
      </c>
      <c r="K66" s="14"/>
    </row>
    <row r="67" spans="2:11" x14ac:dyDescent="0.35">
      <c r="B67" s="10"/>
      <c r="C67" s="109"/>
      <c r="D67" s="20" t="s">
        <v>37</v>
      </c>
      <c r="E67" s="20"/>
      <c r="F67" s="20"/>
      <c r="G67" s="20"/>
      <c r="H67" s="20"/>
      <c r="I67" s="20"/>
      <c r="J67" s="46">
        <f>SUM(J57:J66)</f>
        <v>0</v>
      </c>
      <c r="K67" s="14"/>
    </row>
    <row r="68" spans="2:11" ht="12" customHeight="1" x14ac:dyDescent="0.35">
      <c r="B68" s="21"/>
      <c r="C68" s="22"/>
      <c r="D68" s="22"/>
      <c r="E68" s="22"/>
      <c r="F68" s="22"/>
      <c r="G68" s="22"/>
      <c r="H68" s="22"/>
      <c r="I68" s="22"/>
      <c r="J68" s="22"/>
      <c r="K68" s="23"/>
    </row>
    <row r="69" spans="2:11" ht="12" customHeight="1" x14ac:dyDescent="0.35"/>
    <row r="70" spans="2:11" ht="12" customHeight="1" x14ac:dyDescent="0.5">
      <c r="B70" s="6"/>
      <c r="C70" s="7"/>
      <c r="D70" s="8"/>
      <c r="E70" s="7"/>
      <c r="F70" s="7"/>
      <c r="G70" s="7"/>
      <c r="H70" s="7"/>
      <c r="I70" s="7"/>
      <c r="J70" s="7"/>
      <c r="K70" s="9"/>
    </row>
    <row r="71" spans="2:11" ht="15.5" x14ac:dyDescent="0.35">
      <c r="B71" s="10"/>
      <c r="C71" s="47"/>
      <c r="D71" s="48" t="s">
        <v>34</v>
      </c>
      <c r="E71" s="49"/>
      <c r="F71" s="49"/>
      <c r="G71" s="49"/>
      <c r="H71" s="49"/>
      <c r="I71" s="49"/>
      <c r="J71" s="53">
        <f>J50</f>
        <v>0</v>
      </c>
      <c r="K71" s="14"/>
    </row>
    <row r="72" spans="2:11" ht="6" customHeight="1" x14ac:dyDescent="0.35">
      <c r="B72" s="10"/>
      <c r="C72" s="17"/>
      <c r="D72" s="17"/>
      <c r="E72" s="17"/>
      <c r="F72" s="17"/>
      <c r="G72" s="17"/>
      <c r="H72" s="17"/>
      <c r="I72" s="17"/>
      <c r="J72" s="18"/>
      <c r="K72" s="14"/>
    </row>
    <row r="73" spans="2:11" ht="15.5" x14ac:dyDescent="0.35">
      <c r="B73" s="10"/>
      <c r="C73" s="47"/>
      <c r="D73" s="48" t="s">
        <v>37</v>
      </c>
      <c r="E73" s="49"/>
      <c r="F73" s="49"/>
      <c r="G73" s="49"/>
      <c r="H73" s="49"/>
      <c r="I73" s="49"/>
      <c r="J73" s="53">
        <f>J67</f>
        <v>0</v>
      </c>
      <c r="K73" s="14"/>
    </row>
    <row r="74" spans="2:11" ht="6" customHeight="1" x14ac:dyDescent="0.35">
      <c r="B74" s="10"/>
      <c r="C74" s="17"/>
      <c r="D74" s="17"/>
      <c r="E74" s="17"/>
      <c r="F74" s="17"/>
      <c r="G74" s="17"/>
      <c r="H74" s="17"/>
      <c r="I74" s="17"/>
      <c r="J74" s="18"/>
      <c r="K74" s="14"/>
    </row>
    <row r="75" spans="2:11" ht="15.5" x14ac:dyDescent="0.35">
      <c r="B75" s="10"/>
      <c r="C75" s="50"/>
      <c r="D75" s="51" t="s">
        <v>38</v>
      </c>
      <c r="E75" s="52"/>
      <c r="F75" s="52"/>
      <c r="G75" s="52"/>
      <c r="H75" s="52"/>
      <c r="I75" s="52"/>
      <c r="J75" s="54">
        <f>J71+J73</f>
        <v>0</v>
      </c>
      <c r="K75" s="14"/>
    </row>
    <row r="76" spans="2:11" ht="12" customHeight="1" x14ac:dyDescent="0.35">
      <c r="B76" s="21"/>
      <c r="C76" s="22"/>
      <c r="D76" s="22"/>
      <c r="E76" s="22"/>
      <c r="F76" s="22"/>
      <c r="G76" s="22"/>
      <c r="H76" s="22"/>
      <c r="I76" s="22"/>
      <c r="J76" s="22"/>
      <c r="K76" s="23"/>
    </row>
    <row r="77" spans="2:11" ht="12" customHeight="1" x14ac:dyDescent="0.35"/>
    <row r="78" spans="2:11" ht="21" x14ac:dyDescent="0.5">
      <c r="B78" s="26"/>
      <c r="C78" s="27"/>
      <c r="D78" s="28" t="s">
        <v>39</v>
      </c>
      <c r="E78" s="27"/>
      <c r="F78" s="27"/>
      <c r="G78" s="27"/>
      <c r="H78" s="27"/>
      <c r="I78" s="27"/>
      <c r="J78" s="27"/>
      <c r="K78" s="29"/>
    </row>
    <row r="79" spans="2:11" ht="12" customHeight="1" x14ac:dyDescent="0.35"/>
    <row r="80" spans="2:11" ht="12" customHeight="1" x14ac:dyDescent="0.5">
      <c r="B80" s="6"/>
      <c r="C80" s="7"/>
      <c r="D80" s="8"/>
      <c r="E80" s="7"/>
      <c r="F80" s="7"/>
      <c r="G80" s="7"/>
      <c r="H80" s="7"/>
      <c r="I80" s="7"/>
      <c r="J80" s="7"/>
      <c r="K80" s="9"/>
    </row>
    <row r="81" spans="2:11" ht="15.5" x14ac:dyDescent="0.35">
      <c r="B81" s="10"/>
      <c r="C81" s="11"/>
      <c r="D81" s="12" t="s">
        <v>2</v>
      </c>
      <c r="E81" s="13"/>
      <c r="F81" s="13"/>
      <c r="G81" s="13"/>
      <c r="H81" s="13"/>
      <c r="I81" s="13"/>
      <c r="J81" s="13"/>
      <c r="K81" s="14"/>
    </row>
    <row r="82" spans="2:11" ht="12" customHeight="1" x14ac:dyDescent="0.35">
      <c r="B82" s="10"/>
      <c r="C82" s="15"/>
      <c r="D82" s="16"/>
      <c r="E82" s="15"/>
      <c r="F82" s="15"/>
      <c r="G82" s="15"/>
      <c r="H82" s="15"/>
      <c r="I82" s="15"/>
      <c r="J82" s="15"/>
      <c r="K82" s="14"/>
    </row>
    <row r="83" spans="2:11" x14ac:dyDescent="0.35">
      <c r="B83" s="10"/>
      <c r="C83" s="2"/>
      <c r="D83" s="190" t="s">
        <v>3</v>
      </c>
      <c r="E83" s="190"/>
      <c r="F83" s="168" t="s">
        <v>4</v>
      </c>
      <c r="G83" s="168" t="s">
        <v>40</v>
      </c>
      <c r="H83" s="168" t="s">
        <v>7</v>
      </c>
      <c r="I83" s="205" t="s">
        <v>9</v>
      </c>
      <c r="J83" s="206"/>
      <c r="K83" s="14"/>
    </row>
    <row r="84" spans="2:11" x14ac:dyDescent="0.35">
      <c r="B84" s="10"/>
      <c r="C84" s="4">
        <v>1</v>
      </c>
      <c r="D84" s="180"/>
      <c r="E84" s="181"/>
      <c r="F84" s="127"/>
      <c r="G84" s="128"/>
      <c r="H84" s="129">
        <v>0</v>
      </c>
      <c r="I84" s="191">
        <f t="shared" ref="I84:I93" si="28">H84*G84</f>
        <v>0</v>
      </c>
      <c r="J84" s="192"/>
      <c r="K84" s="14"/>
    </row>
    <row r="85" spans="2:11" x14ac:dyDescent="0.35">
      <c r="B85" s="10"/>
      <c r="C85" s="4">
        <v>2</v>
      </c>
      <c r="D85" s="176"/>
      <c r="E85" s="177"/>
      <c r="F85" s="127"/>
      <c r="G85" s="128"/>
      <c r="H85" s="129">
        <v>0</v>
      </c>
      <c r="I85" s="178">
        <f t="shared" si="28"/>
        <v>0</v>
      </c>
      <c r="J85" s="179"/>
      <c r="K85" s="14"/>
    </row>
    <row r="86" spans="2:11" x14ac:dyDescent="0.35">
      <c r="B86" s="10"/>
      <c r="C86" s="4">
        <v>3</v>
      </c>
      <c r="D86" s="176"/>
      <c r="E86" s="177"/>
      <c r="F86" s="127"/>
      <c r="G86" s="128"/>
      <c r="H86" s="129">
        <v>0</v>
      </c>
      <c r="I86" s="178">
        <f t="shared" si="28"/>
        <v>0</v>
      </c>
      <c r="J86" s="179"/>
      <c r="K86" s="14"/>
    </row>
    <row r="87" spans="2:11" x14ac:dyDescent="0.35">
      <c r="B87" s="10"/>
      <c r="C87" s="4">
        <v>4</v>
      </c>
      <c r="D87" s="176"/>
      <c r="E87" s="177"/>
      <c r="F87" s="127"/>
      <c r="G87" s="128"/>
      <c r="H87" s="129">
        <v>0</v>
      </c>
      <c r="I87" s="178">
        <f t="shared" si="28"/>
        <v>0</v>
      </c>
      <c r="J87" s="179"/>
      <c r="K87" s="14"/>
    </row>
    <row r="88" spans="2:11" x14ac:dyDescent="0.35">
      <c r="B88" s="10"/>
      <c r="C88" s="4">
        <v>5</v>
      </c>
      <c r="D88" s="176"/>
      <c r="E88" s="177"/>
      <c r="F88" s="127"/>
      <c r="G88" s="128"/>
      <c r="H88" s="129">
        <v>0</v>
      </c>
      <c r="I88" s="178">
        <f t="shared" si="28"/>
        <v>0</v>
      </c>
      <c r="J88" s="179"/>
      <c r="K88" s="14"/>
    </row>
    <row r="89" spans="2:11" hidden="1" x14ac:dyDescent="0.35">
      <c r="B89" s="10"/>
      <c r="C89" s="4">
        <v>6</v>
      </c>
      <c r="D89" s="176"/>
      <c r="E89" s="177"/>
      <c r="F89" s="127"/>
      <c r="G89" s="128"/>
      <c r="H89" s="129">
        <v>0</v>
      </c>
      <c r="I89" s="178">
        <f t="shared" si="28"/>
        <v>0</v>
      </c>
      <c r="J89" s="179"/>
      <c r="K89" s="14"/>
    </row>
    <row r="90" spans="2:11" hidden="1" x14ac:dyDescent="0.35">
      <c r="B90" s="10"/>
      <c r="C90" s="4">
        <v>7</v>
      </c>
      <c r="D90" s="176"/>
      <c r="E90" s="177"/>
      <c r="F90" s="127"/>
      <c r="G90" s="128"/>
      <c r="H90" s="129">
        <v>0</v>
      </c>
      <c r="I90" s="178">
        <f t="shared" si="28"/>
        <v>0</v>
      </c>
      <c r="J90" s="179"/>
      <c r="K90" s="14"/>
    </row>
    <row r="91" spans="2:11" hidden="1" x14ac:dyDescent="0.35">
      <c r="B91" s="10"/>
      <c r="C91" s="4">
        <v>8</v>
      </c>
      <c r="D91" s="176"/>
      <c r="E91" s="177"/>
      <c r="F91" s="127"/>
      <c r="G91" s="128"/>
      <c r="H91" s="129">
        <v>0</v>
      </c>
      <c r="I91" s="178">
        <f t="shared" si="28"/>
        <v>0</v>
      </c>
      <c r="J91" s="179"/>
      <c r="K91" s="14"/>
    </row>
    <row r="92" spans="2:11" hidden="1" x14ac:dyDescent="0.35">
      <c r="B92" s="10"/>
      <c r="C92" s="4">
        <v>9</v>
      </c>
      <c r="D92" s="176"/>
      <c r="E92" s="177"/>
      <c r="F92" s="127"/>
      <c r="G92" s="128"/>
      <c r="H92" s="129">
        <v>0</v>
      </c>
      <c r="I92" s="178">
        <f t="shared" si="28"/>
        <v>0</v>
      </c>
      <c r="J92" s="179"/>
      <c r="K92" s="14"/>
    </row>
    <row r="93" spans="2:11" hidden="1" x14ac:dyDescent="0.35">
      <c r="B93" s="10"/>
      <c r="C93" s="4">
        <v>10</v>
      </c>
      <c r="D93" s="176"/>
      <c r="E93" s="177"/>
      <c r="F93" s="127"/>
      <c r="G93" s="128"/>
      <c r="H93" s="129">
        <v>0</v>
      </c>
      <c r="I93" s="178">
        <f t="shared" si="28"/>
        <v>0</v>
      </c>
      <c r="J93" s="179"/>
      <c r="K93" s="14"/>
    </row>
    <row r="94" spans="2:11" x14ac:dyDescent="0.35">
      <c r="B94" s="10"/>
      <c r="C94" s="20"/>
      <c r="D94" s="20" t="s">
        <v>10</v>
      </c>
      <c r="E94" s="20"/>
      <c r="F94" s="20"/>
      <c r="G94" s="20"/>
      <c r="H94" s="20"/>
      <c r="I94" s="246">
        <f>SUM(I84:J93)</f>
        <v>0</v>
      </c>
      <c r="J94" s="246"/>
      <c r="K94" s="14"/>
    </row>
    <row r="95" spans="2:11" ht="12" customHeight="1" x14ac:dyDescent="0.35">
      <c r="B95" s="21"/>
      <c r="C95" s="22"/>
      <c r="D95" s="22"/>
      <c r="E95" s="22"/>
      <c r="F95" s="22"/>
      <c r="G95" s="22"/>
      <c r="H95" s="22"/>
      <c r="I95" s="22"/>
      <c r="J95" s="22"/>
      <c r="K95" s="23"/>
    </row>
    <row r="96" spans="2:11" ht="12" customHeight="1" x14ac:dyDescent="0.35"/>
    <row r="97" spans="2:11" ht="12" customHeight="1" x14ac:dyDescent="0.5">
      <c r="B97" s="6"/>
      <c r="C97" s="7"/>
      <c r="D97" s="8"/>
      <c r="E97" s="7"/>
      <c r="F97" s="7"/>
      <c r="G97" s="7"/>
      <c r="H97" s="7"/>
      <c r="I97" s="7"/>
      <c r="J97" s="7"/>
      <c r="K97" s="9"/>
    </row>
    <row r="98" spans="2:11" ht="15.5" x14ac:dyDescent="0.35">
      <c r="B98" s="10"/>
      <c r="C98" s="11"/>
      <c r="D98" s="12" t="s">
        <v>41</v>
      </c>
      <c r="E98" s="13"/>
      <c r="F98" s="13"/>
      <c r="G98" s="13"/>
      <c r="H98" s="13"/>
      <c r="I98" s="13"/>
      <c r="J98" s="13"/>
      <c r="K98" s="14"/>
    </row>
    <row r="99" spans="2:11" ht="12" customHeight="1" x14ac:dyDescent="0.35">
      <c r="B99" s="10"/>
      <c r="C99" s="15"/>
      <c r="D99" s="16"/>
      <c r="E99" s="15"/>
      <c r="F99" s="15"/>
      <c r="G99" s="15"/>
      <c r="H99" s="15"/>
      <c r="I99" s="15"/>
      <c r="J99" s="15"/>
      <c r="K99" s="14"/>
    </row>
    <row r="100" spans="2:11" x14ac:dyDescent="0.35">
      <c r="B100" s="10"/>
      <c r="C100" s="2"/>
      <c r="D100" s="190" t="s">
        <v>3</v>
      </c>
      <c r="E100" s="190"/>
      <c r="F100" s="168" t="s">
        <v>4</v>
      </c>
      <c r="G100" s="168" t="s">
        <v>40</v>
      </c>
      <c r="H100" s="168" t="s">
        <v>7</v>
      </c>
      <c r="I100" s="205" t="s">
        <v>9</v>
      </c>
      <c r="J100" s="206"/>
      <c r="K100" s="14"/>
    </row>
    <row r="101" spans="2:11" x14ac:dyDescent="0.35">
      <c r="B101" s="10"/>
      <c r="C101" s="4">
        <v>1</v>
      </c>
      <c r="D101" s="180"/>
      <c r="E101" s="181"/>
      <c r="F101" s="127"/>
      <c r="G101" s="130"/>
      <c r="H101" s="129">
        <v>0</v>
      </c>
      <c r="I101" s="191">
        <f>H101*G101</f>
        <v>0</v>
      </c>
      <c r="J101" s="192"/>
      <c r="K101" s="14"/>
    </row>
    <row r="102" spans="2:11" x14ac:dyDescent="0.35">
      <c r="B102" s="10"/>
      <c r="C102" s="4">
        <v>2</v>
      </c>
      <c r="D102" s="176"/>
      <c r="E102" s="177"/>
      <c r="F102" s="127"/>
      <c r="G102" s="130"/>
      <c r="H102" s="129">
        <v>0</v>
      </c>
      <c r="I102" s="178">
        <f>H102*G102</f>
        <v>0</v>
      </c>
      <c r="J102" s="179"/>
      <c r="K102" s="14"/>
    </row>
    <row r="103" spans="2:11" x14ac:dyDescent="0.35">
      <c r="B103" s="10"/>
      <c r="C103" s="4">
        <v>3</v>
      </c>
      <c r="D103" s="176"/>
      <c r="E103" s="177"/>
      <c r="F103" s="127"/>
      <c r="G103" s="130"/>
      <c r="H103" s="129">
        <v>0</v>
      </c>
      <c r="I103" s="178">
        <f>H103*G103</f>
        <v>0</v>
      </c>
      <c r="J103" s="179"/>
      <c r="K103" s="14"/>
    </row>
    <row r="104" spans="2:11" x14ac:dyDescent="0.35">
      <c r="B104" s="10"/>
      <c r="C104" s="4">
        <v>4</v>
      </c>
      <c r="D104" s="180"/>
      <c r="E104" s="181"/>
      <c r="F104" s="127"/>
      <c r="G104" s="130"/>
      <c r="H104" s="129">
        <v>0</v>
      </c>
      <c r="I104" s="178">
        <f>H104*G104</f>
        <v>0</v>
      </c>
      <c r="J104" s="179"/>
      <c r="K104" s="14"/>
    </row>
    <row r="105" spans="2:11" x14ac:dyDescent="0.35">
      <c r="B105" s="10"/>
      <c r="C105" s="4">
        <v>5</v>
      </c>
      <c r="D105" s="176"/>
      <c r="E105" s="177"/>
      <c r="F105" s="127"/>
      <c r="G105" s="130"/>
      <c r="H105" s="129">
        <v>0</v>
      </c>
      <c r="I105" s="191">
        <f t="shared" ref="I105:I127" si="29">H105*G105</f>
        <v>0</v>
      </c>
      <c r="J105" s="192"/>
      <c r="K105" s="14"/>
    </row>
    <row r="106" spans="2:11" x14ac:dyDescent="0.35">
      <c r="B106" s="10"/>
      <c r="C106" s="4">
        <v>6</v>
      </c>
      <c r="D106" s="176"/>
      <c r="E106" s="177"/>
      <c r="F106" s="127"/>
      <c r="G106" s="130"/>
      <c r="H106" s="129">
        <v>0</v>
      </c>
      <c r="I106" s="178">
        <f t="shared" si="29"/>
        <v>0</v>
      </c>
      <c r="J106" s="179"/>
      <c r="K106" s="14"/>
    </row>
    <row r="107" spans="2:11" ht="15.75" hidden="1" customHeight="1" x14ac:dyDescent="0.35">
      <c r="B107" s="10"/>
      <c r="C107" s="4">
        <v>7</v>
      </c>
      <c r="D107" s="180"/>
      <c r="E107" s="181"/>
      <c r="F107" s="127"/>
      <c r="G107" s="130"/>
      <c r="H107" s="129">
        <v>0</v>
      </c>
      <c r="I107" s="178">
        <f t="shared" si="29"/>
        <v>0</v>
      </c>
      <c r="J107" s="179"/>
      <c r="K107" s="14"/>
    </row>
    <row r="108" spans="2:11" hidden="1" x14ac:dyDescent="0.35">
      <c r="B108" s="10"/>
      <c r="C108" s="4">
        <v>8</v>
      </c>
      <c r="D108" s="176"/>
      <c r="E108" s="177"/>
      <c r="F108" s="127"/>
      <c r="G108" s="130"/>
      <c r="H108" s="129">
        <v>0</v>
      </c>
      <c r="I108" s="178">
        <f t="shared" si="29"/>
        <v>0</v>
      </c>
      <c r="J108" s="179"/>
      <c r="K108" s="14"/>
    </row>
    <row r="109" spans="2:11" hidden="1" x14ac:dyDescent="0.35">
      <c r="B109" s="10"/>
      <c r="C109" s="4">
        <v>9</v>
      </c>
      <c r="D109" s="176"/>
      <c r="E109" s="177"/>
      <c r="F109" s="127"/>
      <c r="G109" s="130"/>
      <c r="H109" s="129">
        <v>0</v>
      </c>
      <c r="I109" s="191">
        <f t="shared" si="29"/>
        <v>0</v>
      </c>
      <c r="J109" s="192"/>
      <c r="K109" s="14"/>
    </row>
    <row r="110" spans="2:11" hidden="1" x14ac:dyDescent="0.35">
      <c r="B110" s="10"/>
      <c r="C110" s="4">
        <v>10</v>
      </c>
      <c r="D110" s="180"/>
      <c r="E110" s="181"/>
      <c r="F110" s="127"/>
      <c r="G110" s="130"/>
      <c r="H110" s="129">
        <v>0</v>
      </c>
      <c r="I110" s="178">
        <f t="shared" si="29"/>
        <v>0</v>
      </c>
      <c r="J110" s="179"/>
      <c r="K110" s="14"/>
    </row>
    <row r="111" spans="2:11" hidden="1" x14ac:dyDescent="0.35">
      <c r="B111" s="10"/>
      <c r="C111" s="4">
        <v>11</v>
      </c>
      <c r="D111" s="176"/>
      <c r="E111" s="177"/>
      <c r="F111" s="127"/>
      <c r="G111" s="130"/>
      <c r="H111" s="129">
        <v>0</v>
      </c>
      <c r="I111" s="178">
        <f t="shared" si="29"/>
        <v>0</v>
      </c>
      <c r="J111" s="179"/>
      <c r="K111" s="14"/>
    </row>
    <row r="112" spans="2:11" hidden="1" x14ac:dyDescent="0.35">
      <c r="B112" s="10"/>
      <c r="C112" s="4">
        <v>12</v>
      </c>
      <c r="D112" s="180"/>
      <c r="E112" s="181"/>
      <c r="F112" s="127"/>
      <c r="G112" s="130"/>
      <c r="H112" s="129">
        <v>0</v>
      </c>
      <c r="I112" s="178">
        <f t="shared" si="29"/>
        <v>0</v>
      </c>
      <c r="J112" s="179"/>
      <c r="K112" s="14"/>
    </row>
    <row r="113" spans="2:11" hidden="1" x14ac:dyDescent="0.35">
      <c r="B113" s="10"/>
      <c r="C113" s="4">
        <v>16</v>
      </c>
      <c r="D113" s="180"/>
      <c r="E113" s="181"/>
      <c r="F113" s="127"/>
      <c r="G113" s="130"/>
      <c r="H113" s="129">
        <v>0</v>
      </c>
      <c r="I113" s="178">
        <f t="shared" si="29"/>
        <v>0</v>
      </c>
      <c r="J113" s="179"/>
      <c r="K113" s="14"/>
    </row>
    <row r="114" spans="2:11" hidden="1" x14ac:dyDescent="0.35">
      <c r="B114" s="10"/>
      <c r="C114" s="4">
        <v>17</v>
      </c>
      <c r="D114" s="176"/>
      <c r="E114" s="177"/>
      <c r="F114" s="127"/>
      <c r="G114" s="130"/>
      <c r="H114" s="129">
        <v>0</v>
      </c>
      <c r="I114" s="191">
        <f t="shared" si="29"/>
        <v>0</v>
      </c>
      <c r="J114" s="192"/>
      <c r="K114" s="14"/>
    </row>
    <row r="115" spans="2:11" hidden="1" x14ac:dyDescent="0.35">
      <c r="B115" s="10"/>
      <c r="C115" s="4">
        <v>18</v>
      </c>
      <c r="D115" s="180"/>
      <c r="E115" s="181"/>
      <c r="F115" s="127"/>
      <c r="G115" s="130"/>
      <c r="H115" s="129">
        <v>0</v>
      </c>
      <c r="I115" s="178">
        <f t="shared" si="29"/>
        <v>0</v>
      </c>
      <c r="J115" s="179"/>
      <c r="K115" s="14"/>
    </row>
    <row r="116" spans="2:11" hidden="1" x14ac:dyDescent="0.35">
      <c r="B116" s="10"/>
      <c r="C116" s="4">
        <v>19</v>
      </c>
      <c r="D116" s="176"/>
      <c r="E116" s="177"/>
      <c r="F116" s="127"/>
      <c r="G116" s="130"/>
      <c r="H116" s="129">
        <v>0</v>
      </c>
      <c r="I116" s="178">
        <f t="shared" si="29"/>
        <v>0</v>
      </c>
      <c r="J116" s="179"/>
      <c r="K116" s="14"/>
    </row>
    <row r="117" spans="2:11" hidden="1" x14ac:dyDescent="0.35">
      <c r="B117" s="10"/>
      <c r="C117" s="4">
        <v>20</v>
      </c>
      <c r="D117" s="180"/>
      <c r="E117" s="181"/>
      <c r="F117" s="127"/>
      <c r="G117" s="130"/>
      <c r="H117" s="129">
        <v>0</v>
      </c>
      <c r="I117" s="178">
        <f t="shared" si="29"/>
        <v>0</v>
      </c>
      <c r="J117" s="179"/>
      <c r="K117" s="14"/>
    </row>
    <row r="118" spans="2:11" hidden="1" x14ac:dyDescent="0.35">
      <c r="B118" s="10"/>
      <c r="C118" s="4">
        <v>21</v>
      </c>
      <c r="D118" s="176"/>
      <c r="E118" s="177"/>
      <c r="F118" s="127"/>
      <c r="G118" s="130"/>
      <c r="H118" s="129">
        <v>0</v>
      </c>
      <c r="I118" s="191">
        <f t="shared" si="29"/>
        <v>0</v>
      </c>
      <c r="J118" s="192"/>
      <c r="K118" s="14"/>
    </row>
    <row r="119" spans="2:11" hidden="1" x14ac:dyDescent="0.35">
      <c r="B119" s="10"/>
      <c r="C119" s="4">
        <v>22</v>
      </c>
      <c r="D119" s="180"/>
      <c r="E119" s="181"/>
      <c r="F119" s="127"/>
      <c r="G119" s="130"/>
      <c r="H119" s="129">
        <v>0</v>
      </c>
      <c r="I119" s="178">
        <f t="shared" si="29"/>
        <v>0</v>
      </c>
      <c r="J119" s="179"/>
      <c r="K119" s="14"/>
    </row>
    <row r="120" spans="2:11" hidden="1" x14ac:dyDescent="0.35">
      <c r="B120" s="10"/>
      <c r="C120" s="4">
        <v>23</v>
      </c>
      <c r="D120" s="176"/>
      <c r="E120" s="177"/>
      <c r="F120" s="127"/>
      <c r="G120" s="130"/>
      <c r="H120" s="129">
        <v>0</v>
      </c>
      <c r="I120" s="178">
        <f t="shared" si="29"/>
        <v>0</v>
      </c>
      <c r="J120" s="179"/>
      <c r="K120" s="14"/>
    </row>
    <row r="121" spans="2:11" hidden="1" x14ac:dyDescent="0.35">
      <c r="B121" s="10"/>
      <c r="C121" s="4">
        <v>24</v>
      </c>
      <c r="D121" s="180"/>
      <c r="E121" s="181"/>
      <c r="F121" s="127"/>
      <c r="G121" s="130"/>
      <c r="H121" s="129">
        <v>0</v>
      </c>
      <c r="I121" s="178">
        <f t="shared" si="29"/>
        <v>0</v>
      </c>
      <c r="J121" s="179"/>
      <c r="K121" s="14"/>
    </row>
    <row r="122" spans="2:11" hidden="1" x14ac:dyDescent="0.35">
      <c r="B122" s="10"/>
      <c r="C122" s="4">
        <v>25</v>
      </c>
      <c r="D122" s="176"/>
      <c r="E122" s="177"/>
      <c r="F122" s="127"/>
      <c r="G122" s="130"/>
      <c r="H122" s="129">
        <v>0</v>
      </c>
      <c r="I122" s="191">
        <f t="shared" si="29"/>
        <v>0</v>
      </c>
      <c r="J122" s="192"/>
      <c r="K122" s="14"/>
    </row>
    <row r="123" spans="2:11" hidden="1" x14ac:dyDescent="0.35">
      <c r="B123" s="10"/>
      <c r="C123" s="4">
        <v>26</v>
      </c>
      <c r="D123" s="180"/>
      <c r="E123" s="181"/>
      <c r="F123" s="127"/>
      <c r="G123" s="130"/>
      <c r="H123" s="129">
        <v>0</v>
      </c>
      <c r="I123" s="178">
        <f t="shared" si="29"/>
        <v>0</v>
      </c>
      <c r="J123" s="179"/>
      <c r="K123" s="14"/>
    </row>
    <row r="124" spans="2:11" hidden="1" x14ac:dyDescent="0.35">
      <c r="B124" s="10"/>
      <c r="C124" s="4">
        <v>27</v>
      </c>
      <c r="D124" s="176"/>
      <c r="E124" s="177"/>
      <c r="F124" s="127"/>
      <c r="G124" s="130"/>
      <c r="H124" s="129">
        <v>0</v>
      </c>
      <c r="I124" s="178">
        <f t="shared" si="29"/>
        <v>0</v>
      </c>
      <c r="J124" s="179"/>
      <c r="K124" s="14"/>
    </row>
    <row r="125" spans="2:11" hidden="1" x14ac:dyDescent="0.35">
      <c r="B125" s="10"/>
      <c r="C125" s="4">
        <v>28</v>
      </c>
      <c r="D125" s="180"/>
      <c r="E125" s="181"/>
      <c r="F125" s="127"/>
      <c r="G125" s="130"/>
      <c r="H125" s="129">
        <v>0</v>
      </c>
      <c r="I125" s="178">
        <f t="shared" si="29"/>
        <v>0</v>
      </c>
      <c r="J125" s="179"/>
      <c r="K125" s="14"/>
    </row>
    <row r="126" spans="2:11" hidden="1" x14ac:dyDescent="0.35">
      <c r="B126" s="10"/>
      <c r="C126" s="4">
        <v>29</v>
      </c>
      <c r="D126" s="176"/>
      <c r="E126" s="177"/>
      <c r="F126" s="127"/>
      <c r="G126" s="130"/>
      <c r="H126" s="129">
        <v>0</v>
      </c>
      <c r="I126" s="191">
        <f>H126*G126</f>
        <v>0</v>
      </c>
      <c r="J126" s="192"/>
      <c r="K126" s="14"/>
    </row>
    <row r="127" spans="2:11" hidden="1" x14ac:dyDescent="0.35">
      <c r="B127" s="10"/>
      <c r="C127" s="4">
        <v>30</v>
      </c>
      <c r="D127" s="180"/>
      <c r="E127" s="181"/>
      <c r="F127" s="127"/>
      <c r="G127" s="130"/>
      <c r="H127" s="129">
        <v>0</v>
      </c>
      <c r="I127" s="178">
        <f t="shared" si="29"/>
        <v>0</v>
      </c>
      <c r="J127" s="179"/>
      <c r="K127" s="14"/>
    </row>
    <row r="128" spans="2:11" x14ac:dyDescent="0.35">
      <c r="B128" s="10"/>
      <c r="C128" s="20"/>
      <c r="D128" s="20" t="s">
        <v>42</v>
      </c>
      <c r="E128" s="20"/>
      <c r="F128" s="20"/>
      <c r="G128" s="20"/>
      <c r="H128" s="20"/>
      <c r="I128" s="246">
        <f>SUM(I101:J127)</f>
        <v>0</v>
      </c>
      <c r="J128" s="246"/>
      <c r="K128" s="14"/>
    </row>
    <row r="129" spans="2:11" ht="12" customHeight="1" x14ac:dyDescent="0.35">
      <c r="B129" s="21"/>
      <c r="C129" s="22"/>
      <c r="D129" s="22"/>
      <c r="E129" s="22"/>
      <c r="F129" s="22"/>
      <c r="G129" s="22"/>
      <c r="H129" s="22"/>
      <c r="I129" s="22"/>
      <c r="J129" s="22"/>
      <c r="K129" s="23"/>
    </row>
    <row r="130" spans="2:11" ht="12" customHeight="1" x14ac:dyDescent="0.35"/>
    <row r="131" spans="2:11" ht="12" customHeight="1" x14ac:dyDescent="0.5">
      <c r="B131" s="6"/>
      <c r="C131" s="7"/>
      <c r="D131" s="8"/>
      <c r="E131" s="7"/>
      <c r="F131" s="7"/>
      <c r="G131" s="7"/>
      <c r="H131" s="7"/>
      <c r="I131" s="7"/>
      <c r="J131" s="7"/>
      <c r="K131" s="9"/>
    </row>
    <row r="132" spans="2:11" ht="15.5" x14ac:dyDescent="0.35">
      <c r="B132" s="10"/>
      <c r="C132" s="11"/>
      <c r="D132" s="12" t="s">
        <v>43</v>
      </c>
      <c r="E132" s="13"/>
      <c r="F132" s="13"/>
      <c r="G132" s="13"/>
      <c r="H132" s="13"/>
      <c r="I132" s="13"/>
      <c r="J132" s="13"/>
      <c r="K132" s="14"/>
    </row>
    <row r="133" spans="2:11" ht="12" customHeight="1" x14ac:dyDescent="0.35">
      <c r="B133" s="10"/>
      <c r="C133" s="15"/>
      <c r="D133" s="16"/>
      <c r="E133" s="15"/>
      <c r="F133" s="15"/>
      <c r="G133" s="15"/>
      <c r="H133" s="15"/>
      <c r="I133" s="15"/>
      <c r="J133" s="15"/>
      <c r="K133" s="14"/>
    </row>
    <row r="134" spans="2:11" x14ac:dyDescent="0.35">
      <c r="B134" s="10"/>
      <c r="C134" s="2"/>
      <c r="D134" s="190" t="s">
        <v>44</v>
      </c>
      <c r="E134" s="190"/>
      <c r="F134" s="168" t="s">
        <v>45</v>
      </c>
      <c r="G134" s="168" t="s">
        <v>40</v>
      </c>
      <c r="H134" s="168" t="s">
        <v>7</v>
      </c>
      <c r="I134" s="205" t="s">
        <v>9</v>
      </c>
      <c r="J134" s="206"/>
      <c r="K134" s="14"/>
    </row>
    <row r="135" spans="2:11" x14ac:dyDescent="0.35">
      <c r="B135" s="10"/>
      <c r="C135" s="4">
        <v>1</v>
      </c>
      <c r="D135" s="180"/>
      <c r="E135" s="181"/>
      <c r="F135" s="127"/>
      <c r="G135" s="128"/>
      <c r="H135" s="120"/>
      <c r="I135" s="191"/>
      <c r="J135" s="192"/>
      <c r="K135" s="14"/>
    </row>
    <row r="136" spans="2:11" x14ac:dyDescent="0.35">
      <c r="B136" s="10"/>
      <c r="C136" s="4">
        <v>2</v>
      </c>
      <c r="D136" s="176"/>
      <c r="E136" s="177"/>
      <c r="F136" s="127"/>
      <c r="G136" s="128"/>
      <c r="H136" s="120"/>
      <c r="I136" s="178">
        <f>H136*G136</f>
        <v>0</v>
      </c>
      <c r="J136" s="179"/>
      <c r="K136" s="14"/>
    </row>
    <row r="137" spans="2:11" x14ac:dyDescent="0.35">
      <c r="B137" s="10"/>
      <c r="C137" s="4">
        <v>3</v>
      </c>
      <c r="D137" s="176"/>
      <c r="E137" s="177"/>
      <c r="F137" s="127"/>
      <c r="G137" s="128"/>
      <c r="H137" s="120"/>
      <c r="I137" s="178">
        <f>H137*G137</f>
        <v>0</v>
      </c>
      <c r="J137" s="179"/>
      <c r="K137" s="14"/>
    </row>
    <row r="138" spans="2:11" hidden="1" x14ac:dyDescent="0.35">
      <c r="B138" s="10"/>
      <c r="C138" s="4">
        <v>4</v>
      </c>
      <c r="D138" s="180"/>
      <c r="E138" s="181"/>
      <c r="F138" s="127"/>
      <c r="G138" s="128"/>
      <c r="H138" s="120"/>
      <c r="I138" s="178">
        <f>H138*G138</f>
        <v>0</v>
      </c>
      <c r="J138" s="179"/>
      <c r="K138" s="14"/>
    </row>
    <row r="139" spans="2:11" hidden="1" x14ac:dyDescent="0.35">
      <c r="B139" s="10"/>
      <c r="C139" s="4">
        <v>5</v>
      </c>
      <c r="D139" s="176"/>
      <c r="E139" s="177"/>
      <c r="F139" s="127"/>
      <c r="G139" s="128"/>
      <c r="H139" s="120"/>
      <c r="I139" s="191">
        <f t="shared" ref="I139:I144" si="30">H139*G139</f>
        <v>0</v>
      </c>
      <c r="J139" s="192"/>
      <c r="K139" s="14"/>
    </row>
    <row r="140" spans="2:11" hidden="1" x14ac:dyDescent="0.35">
      <c r="B140" s="10"/>
      <c r="C140" s="4">
        <v>6</v>
      </c>
      <c r="D140" s="176"/>
      <c r="E140" s="177"/>
      <c r="F140" s="159"/>
      <c r="G140" s="128"/>
      <c r="H140" s="120"/>
      <c r="I140" s="178">
        <f t="shared" si="30"/>
        <v>0</v>
      </c>
      <c r="J140" s="179"/>
      <c r="K140" s="14"/>
    </row>
    <row r="141" spans="2:11" hidden="1" x14ac:dyDescent="0.35">
      <c r="B141" s="10"/>
      <c r="C141" s="4">
        <v>7</v>
      </c>
      <c r="D141" s="180"/>
      <c r="E141" s="181"/>
      <c r="F141" s="159"/>
      <c r="G141" s="128"/>
      <c r="H141" s="120"/>
      <c r="I141" s="178">
        <f t="shared" si="30"/>
        <v>0</v>
      </c>
      <c r="J141" s="179"/>
      <c r="K141" s="14"/>
    </row>
    <row r="142" spans="2:11" hidden="1" x14ac:dyDescent="0.35">
      <c r="B142" s="10"/>
      <c r="C142" s="4">
        <v>8</v>
      </c>
      <c r="D142" s="176"/>
      <c r="E142" s="177"/>
      <c r="F142" s="159"/>
      <c r="G142" s="128"/>
      <c r="H142" s="120"/>
      <c r="I142" s="178">
        <f t="shared" si="30"/>
        <v>0</v>
      </c>
      <c r="J142" s="179"/>
      <c r="K142" s="14"/>
    </row>
    <row r="143" spans="2:11" hidden="1" x14ac:dyDescent="0.35">
      <c r="B143" s="10"/>
      <c r="C143" s="4">
        <v>9</v>
      </c>
      <c r="D143" s="176"/>
      <c r="E143" s="177"/>
      <c r="F143" s="159"/>
      <c r="G143" s="128"/>
      <c r="H143" s="120"/>
      <c r="I143" s="191">
        <f t="shared" si="30"/>
        <v>0</v>
      </c>
      <c r="J143" s="192"/>
      <c r="K143" s="14"/>
    </row>
    <row r="144" spans="2:11" hidden="1" x14ac:dyDescent="0.35">
      <c r="B144" s="10"/>
      <c r="C144" s="4">
        <v>10</v>
      </c>
      <c r="D144" s="180"/>
      <c r="E144" s="181"/>
      <c r="F144" s="159"/>
      <c r="G144" s="128"/>
      <c r="H144" s="120"/>
      <c r="I144" s="178">
        <f t="shared" si="30"/>
        <v>0</v>
      </c>
      <c r="J144" s="179"/>
      <c r="K144" s="14"/>
    </row>
    <row r="145" spans="2:11" x14ac:dyDescent="0.35">
      <c r="B145" s="10"/>
      <c r="C145" s="110"/>
      <c r="D145" s="110" t="s">
        <v>46</v>
      </c>
      <c r="E145" s="110"/>
      <c r="F145" s="110"/>
      <c r="G145" s="110"/>
      <c r="H145" s="110"/>
      <c r="I145" s="246">
        <f>SUM(I135:J144)</f>
        <v>0</v>
      </c>
      <c r="J145" s="246"/>
      <c r="K145" s="14"/>
    </row>
    <row r="146" spans="2:11" ht="12" customHeight="1" x14ac:dyDescent="0.35">
      <c r="B146" s="21"/>
      <c r="C146" s="73"/>
      <c r="D146" s="73"/>
      <c r="E146" s="73"/>
      <c r="F146" s="73"/>
      <c r="G146" s="73"/>
      <c r="H146" s="73"/>
      <c r="I146" s="73"/>
      <c r="J146" s="73"/>
      <c r="K146" s="23"/>
    </row>
    <row r="147" spans="2:11" ht="12" customHeight="1" x14ac:dyDescent="0.35">
      <c r="C147" s="1"/>
      <c r="D147" s="1"/>
      <c r="E147" s="1"/>
      <c r="F147" s="1"/>
      <c r="G147" s="1"/>
      <c r="H147" s="1"/>
      <c r="I147" s="1"/>
      <c r="J147" s="1"/>
      <c r="K147" s="1"/>
    </row>
    <row r="148" spans="2:11" ht="12" customHeight="1" x14ac:dyDescent="0.5">
      <c r="B148" s="6"/>
      <c r="C148" s="7"/>
      <c r="D148" s="8"/>
      <c r="E148" s="7"/>
      <c r="F148" s="7"/>
      <c r="G148" s="7"/>
      <c r="H148" s="7"/>
      <c r="I148" s="7"/>
      <c r="J148" s="7"/>
      <c r="K148" s="9"/>
    </row>
    <row r="149" spans="2:11" ht="15.5" x14ac:dyDescent="0.35">
      <c r="B149" s="10"/>
      <c r="C149" s="11"/>
      <c r="D149" s="12" t="s">
        <v>47</v>
      </c>
      <c r="E149" s="13"/>
      <c r="F149" s="13"/>
      <c r="G149" s="13"/>
      <c r="H149" s="13"/>
      <c r="I149" s="13"/>
      <c r="J149" s="13"/>
      <c r="K149" s="14"/>
    </row>
    <row r="150" spans="2:11" ht="12" customHeight="1" x14ac:dyDescent="0.35">
      <c r="B150" s="10"/>
      <c r="C150" s="15"/>
      <c r="D150" s="16"/>
      <c r="E150" s="15"/>
      <c r="F150" s="15"/>
      <c r="G150" s="15"/>
      <c r="H150" s="15"/>
      <c r="I150" s="15"/>
      <c r="J150" s="15"/>
      <c r="K150" s="14"/>
    </row>
    <row r="151" spans="2:11" x14ac:dyDescent="0.35">
      <c r="B151" s="10"/>
      <c r="C151" s="2"/>
      <c r="D151" s="190" t="s">
        <v>48</v>
      </c>
      <c r="E151" s="190"/>
      <c r="F151" s="168" t="s">
        <v>49</v>
      </c>
      <c r="G151" s="168" t="s">
        <v>40</v>
      </c>
      <c r="H151" s="168" t="s">
        <v>7</v>
      </c>
      <c r="I151" s="205" t="s">
        <v>9</v>
      </c>
      <c r="J151" s="206"/>
      <c r="K151" s="14"/>
    </row>
    <row r="152" spans="2:11" x14ac:dyDescent="0.35">
      <c r="B152" s="10"/>
      <c r="C152" s="4">
        <v>1</v>
      </c>
      <c r="D152" s="180"/>
      <c r="E152" s="181"/>
      <c r="F152" s="119"/>
      <c r="G152" s="130"/>
      <c r="H152" s="120"/>
      <c r="I152" s="191">
        <f>H152*G152</f>
        <v>0</v>
      </c>
      <c r="J152" s="192"/>
      <c r="K152" s="14"/>
    </row>
    <row r="153" spans="2:11" x14ac:dyDescent="0.35">
      <c r="B153" s="10"/>
      <c r="C153" s="4">
        <v>2</v>
      </c>
      <c r="D153" s="176"/>
      <c r="E153" s="177"/>
      <c r="F153" s="119"/>
      <c r="G153" s="130"/>
      <c r="H153" s="120"/>
      <c r="I153" s="178">
        <f>H153*G153</f>
        <v>0</v>
      </c>
      <c r="J153" s="179"/>
      <c r="K153" s="14"/>
    </row>
    <row r="154" spans="2:11" x14ac:dyDescent="0.35">
      <c r="B154" s="10"/>
      <c r="C154" s="4">
        <v>3</v>
      </c>
      <c r="D154" s="176"/>
      <c r="E154" s="177"/>
      <c r="F154" s="119"/>
      <c r="G154" s="130"/>
      <c r="H154" s="120"/>
      <c r="I154" s="178">
        <f>H154*G154</f>
        <v>0</v>
      </c>
      <c r="J154" s="179"/>
      <c r="K154" s="14"/>
    </row>
    <row r="155" spans="2:11" x14ac:dyDescent="0.35">
      <c r="B155" s="10"/>
      <c r="C155" s="4">
        <v>4</v>
      </c>
      <c r="D155" s="176"/>
      <c r="E155" s="177"/>
      <c r="F155" s="119"/>
      <c r="G155" s="130"/>
      <c r="H155" s="120"/>
      <c r="I155" s="191">
        <f t="shared" ref="I155:I161" si="31">H155*G155</f>
        <v>0</v>
      </c>
      <c r="J155" s="192"/>
      <c r="K155" s="14"/>
    </row>
    <row r="156" spans="2:11" hidden="1" x14ac:dyDescent="0.35">
      <c r="B156" s="10"/>
      <c r="C156" s="4">
        <v>5</v>
      </c>
      <c r="D156" s="176"/>
      <c r="E156" s="177"/>
      <c r="F156" s="119"/>
      <c r="G156" s="130"/>
      <c r="H156" s="120"/>
      <c r="I156" s="178">
        <f t="shared" si="31"/>
        <v>0</v>
      </c>
      <c r="J156" s="179"/>
      <c r="K156" s="14"/>
    </row>
    <row r="157" spans="2:11" hidden="1" x14ac:dyDescent="0.35">
      <c r="B157" s="10"/>
      <c r="C157" s="4">
        <v>6</v>
      </c>
      <c r="D157" s="249"/>
      <c r="E157" s="250"/>
      <c r="F157" s="131"/>
      <c r="G157" s="130"/>
      <c r="H157" s="120"/>
      <c r="I157" s="178">
        <f t="shared" si="31"/>
        <v>0</v>
      </c>
      <c r="J157" s="179"/>
      <c r="K157" s="14"/>
    </row>
    <row r="158" spans="2:11" hidden="1" x14ac:dyDescent="0.35">
      <c r="B158" s="10"/>
      <c r="C158" s="4">
        <v>7</v>
      </c>
      <c r="D158" s="249"/>
      <c r="E158" s="250"/>
      <c r="F158" s="131"/>
      <c r="G158" s="130"/>
      <c r="H158" s="120"/>
      <c r="I158" s="191">
        <f t="shared" si="31"/>
        <v>0</v>
      </c>
      <c r="J158" s="192"/>
      <c r="K158" s="14"/>
    </row>
    <row r="159" spans="2:11" hidden="1" x14ac:dyDescent="0.35">
      <c r="B159" s="10"/>
      <c r="C159" s="4">
        <v>8</v>
      </c>
      <c r="D159" s="249"/>
      <c r="E159" s="250"/>
      <c r="F159" s="131"/>
      <c r="G159" s="130"/>
      <c r="H159" s="120"/>
      <c r="I159" s="178">
        <f t="shared" si="31"/>
        <v>0</v>
      </c>
      <c r="J159" s="179"/>
      <c r="K159" s="14"/>
    </row>
    <row r="160" spans="2:11" hidden="1" x14ac:dyDescent="0.35">
      <c r="B160" s="10"/>
      <c r="C160" s="4">
        <v>9</v>
      </c>
      <c r="D160" s="249"/>
      <c r="E160" s="250"/>
      <c r="F160" s="131"/>
      <c r="G160" s="130"/>
      <c r="H160" s="120"/>
      <c r="I160" s="178">
        <f t="shared" si="31"/>
        <v>0</v>
      </c>
      <c r="J160" s="179"/>
      <c r="K160" s="14"/>
    </row>
    <row r="161" spans="2:11" hidden="1" x14ac:dyDescent="0.35">
      <c r="B161" s="10"/>
      <c r="C161" s="4">
        <v>10</v>
      </c>
      <c r="D161" s="249"/>
      <c r="E161" s="250"/>
      <c r="F161" s="131"/>
      <c r="G161" s="130"/>
      <c r="H161" s="120"/>
      <c r="I161" s="191">
        <f t="shared" si="31"/>
        <v>0</v>
      </c>
      <c r="J161" s="192"/>
      <c r="K161" s="14"/>
    </row>
    <row r="162" spans="2:11" x14ac:dyDescent="0.35">
      <c r="B162" s="10"/>
      <c r="C162" s="19"/>
      <c r="D162" s="20" t="s">
        <v>50</v>
      </c>
      <c r="E162" s="20"/>
      <c r="F162" s="20"/>
      <c r="G162" s="20"/>
      <c r="H162" s="20"/>
      <c r="I162" s="246">
        <f>SUM(I152:J161)</f>
        <v>0</v>
      </c>
      <c r="J162" s="246"/>
      <c r="K162" s="14"/>
    </row>
    <row r="163" spans="2:11" ht="12" customHeight="1" x14ac:dyDescent="0.35">
      <c r="B163" s="21"/>
      <c r="C163" s="73"/>
      <c r="D163" s="73"/>
      <c r="E163" s="73"/>
      <c r="F163" s="73"/>
      <c r="G163" s="73"/>
      <c r="H163" s="73"/>
      <c r="I163" s="73"/>
      <c r="J163" s="73"/>
      <c r="K163" s="23"/>
    </row>
    <row r="164" spans="2:11" ht="12" customHeight="1" x14ac:dyDescent="0.35">
      <c r="C164" s="1"/>
      <c r="D164" s="1"/>
      <c r="E164" s="1"/>
      <c r="F164" s="1"/>
      <c r="G164" s="1"/>
      <c r="H164" s="1"/>
      <c r="I164" s="1"/>
      <c r="J164" s="1"/>
      <c r="K164" s="1"/>
    </row>
    <row r="165" spans="2:11" ht="12" customHeight="1" x14ac:dyDescent="0.5">
      <c r="B165" s="6"/>
      <c r="C165" s="7"/>
      <c r="D165" s="8"/>
      <c r="E165" s="7"/>
      <c r="F165" s="7"/>
      <c r="G165" s="7"/>
      <c r="H165" s="7"/>
      <c r="I165" s="7"/>
      <c r="J165" s="7"/>
      <c r="K165" s="9"/>
    </row>
    <row r="166" spans="2:11" ht="15.5" x14ac:dyDescent="0.35">
      <c r="B166" s="10"/>
      <c r="C166" s="11"/>
      <c r="D166" s="12" t="s">
        <v>51</v>
      </c>
      <c r="E166" s="13"/>
      <c r="F166" s="13"/>
      <c r="G166" s="13"/>
      <c r="H166" s="13"/>
      <c r="I166" s="13"/>
      <c r="J166" s="13"/>
      <c r="K166" s="14"/>
    </row>
    <row r="167" spans="2:11" ht="12" customHeight="1" x14ac:dyDescent="0.35">
      <c r="B167" s="10"/>
      <c r="C167" s="15"/>
      <c r="D167" s="16"/>
      <c r="E167" s="15"/>
      <c r="F167" s="15"/>
      <c r="G167" s="15"/>
      <c r="H167" s="15"/>
      <c r="I167" s="15"/>
      <c r="J167" s="15"/>
      <c r="K167" s="14"/>
    </row>
    <row r="168" spans="2:11" x14ac:dyDescent="0.35">
      <c r="B168" s="10"/>
      <c r="C168" s="2"/>
      <c r="D168" s="190" t="s">
        <v>3</v>
      </c>
      <c r="E168" s="190"/>
      <c r="F168" s="132" t="s">
        <v>52</v>
      </c>
      <c r="G168" s="132" t="s">
        <v>40</v>
      </c>
      <c r="H168" s="132" t="s">
        <v>7</v>
      </c>
      <c r="I168" s="205" t="s">
        <v>9</v>
      </c>
      <c r="J168" s="206"/>
      <c r="K168" s="14"/>
    </row>
    <row r="169" spans="2:11" x14ac:dyDescent="0.35">
      <c r="B169" s="10"/>
      <c r="C169" s="4">
        <v>1</v>
      </c>
      <c r="D169" s="180"/>
      <c r="E169" s="181"/>
      <c r="F169" s="119"/>
      <c r="G169" s="128"/>
      <c r="H169" s="120"/>
      <c r="I169" s="219">
        <f>H169*G169</f>
        <v>0</v>
      </c>
      <c r="J169" s="220"/>
      <c r="K169" s="14"/>
    </row>
    <row r="170" spans="2:11" x14ac:dyDescent="0.35">
      <c r="B170" s="10"/>
      <c r="C170" s="4">
        <v>2</v>
      </c>
      <c r="D170" s="176"/>
      <c r="E170" s="177"/>
      <c r="F170" s="119"/>
      <c r="G170" s="128"/>
      <c r="H170" s="120"/>
      <c r="I170" s="217">
        <f>H170*G170</f>
        <v>0</v>
      </c>
      <c r="J170" s="218"/>
      <c r="K170" s="14"/>
    </row>
    <row r="171" spans="2:11" x14ac:dyDescent="0.35">
      <c r="B171" s="10"/>
      <c r="C171" s="4">
        <v>3</v>
      </c>
      <c r="D171" s="176"/>
      <c r="E171" s="177"/>
      <c r="F171" s="119"/>
      <c r="G171" s="128"/>
      <c r="H171" s="120"/>
      <c r="I171" s="217">
        <f>H171*G171</f>
        <v>0</v>
      </c>
      <c r="J171" s="218"/>
      <c r="K171" s="14"/>
    </row>
    <row r="172" spans="2:11" x14ac:dyDescent="0.35">
      <c r="B172" s="10"/>
      <c r="C172" s="4">
        <v>4</v>
      </c>
      <c r="D172" s="176"/>
      <c r="E172" s="177"/>
      <c r="F172" s="119"/>
      <c r="G172" s="128"/>
      <c r="H172" s="120"/>
      <c r="I172" s="219">
        <f>H172*G172</f>
        <v>0</v>
      </c>
      <c r="J172" s="220"/>
      <c r="K172" s="14"/>
    </row>
    <row r="173" spans="2:11" x14ac:dyDescent="0.35">
      <c r="B173" s="10"/>
      <c r="C173" s="4">
        <v>5</v>
      </c>
      <c r="D173" s="176"/>
      <c r="E173" s="177"/>
      <c r="F173" s="119"/>
      <c r="G173" s="128"/>
      <c r="H173" s="120"/>
      <c r="I173" s="217">
        <f t="shared" ref="I173:I178" si="32">H173*G173</f>
        <v>0</v>
      </c>
      <c r="J173" s="218"/>
      <c r="K173" s="14"/>
    </row>
    <row r="174" spans="2:11" hidden="1" x14ac:dyDescent="0.35">
      <c r="B174" s="10"/>
      <c r="C174" s="4">
        <v>6</v>
      </c>
      <c r="D174" s="211"/>
      <c r="E174" s="212"/>
      <c r="F174" s="131"/>
      <c r="G174" s="128"/>
      <c r="H174" s="120"/>
      <c r="I174" s="217">
        <f t="shared" si="32"/>
        <v>0</v>
      </c>
      <c r="J174" s="218"/>
      <c r="K174" s="14"/>
    </row>
    <row r="175" spans="2:11" hidden="1" x14ac:dyDescent="0.35">
      <c r="B175" s="10"/>
      <c r="C175" s="4">
        <v>7</v>
      </c>
      <c r="D175" s="211"/>
      <c r="E175" s="212"/>
      <c r="F175" s="131"/>
      <c r="G175" s="128"/>
      <c r="H175" s="120"/>
      <c r="I175" s="219">
        <f t="shared" si="32"/>
        <v>0</v>
      </c>
      <c r="J175" s="220"/>
      <c r="K175" s="14"/>
    </row>
    <row r="176" spans="2:11" hidden="1" x14ac:dyDescent="0.35">
      <c r="B176" s="10"/>
      <c r="C176" s="4">
        <v>8</v>
      </c>
      <c r="D176" s="211"/>
      <c r="E176" s="212"/>
      <c r="F176" s="131"/>
      <c r="G176" s="128"/>
      <c r="H176" s="120"/>
      <c r="I176" s="217">
        <f t="shared" si="32"/>
        <v>0</v>
      </c>
      <c r="J176" s="218"/>
      <c r="K176" s="14"/>
    </row>
    <row r="177" spans="2:11" hidden="1" x14ac:dyDescent="0.35">
      <c r="B177" s="10"/>
      <c r="C177" s="4">
        <v>9</v>
      </c>
      <c r="D177" s="211"/>
      <c r="E177" s="212"/>
      <c r="F177" s="131"/>
      <c r="G177" s="128"/>
      <c r="H177" s="120"/>
      <c r="I177" s="217">
        <f t="shared" si="32"/>
        <v>0</v>
      </c>
      <c r="J177" s="218"/>
      <c r="K177" s="14"/>
    </row>
    <row r="178" spans="2:11" hidden="1" x14ac:dyDescent="0.35">
      <c r="B178" s="10"/>
      <c r="C178" s="4">
        <v>10</v>
      </c>
      <c r="D178" s="211"/>
      <c r="E178" s="212"/>
      <c r="F178" s="131"/>
      <c r="G178" s="128"/>
      <c r="H178" s="120"/>
      <c r="I178" s="219">
        <f t="shared" si="32"/>
        <v>0</v>
      </c>
      <c r="J178" s="220"/>
      <c r="K178" s="14"/>
    </row>
    <row r="179" spans="2:11" x14ac:dyDescent="0.35">
      <c r="B179" s="10"/>
      <c r="C179" s="19"/>
      <c r="D179" s="20" t="s">
        <v>53</v>
      </c>
      <c r="E179" s="20"/>
      <c r="F179" s="20"/>
      <c r="G179" s="20"/>
      <c r="H179" s="20"/>
      <c r="I179" s="246">
        <f>SUM(I169:J178)</f>
        <v>0</v>
      </c>
      <c r="J179" s="246"/>
      <c r="K179" s="14"/>
    </row>
    <row r="180" spans="2:11" ht="12" customHeight="1" x14ac:dyDescent="0.35">
      <c r="B180" s="21"/>
      <c r="C180" s="73"/>
      <c r="D180" s="73"/>
      <c r="E180" s="73"/>
      <c r="F180" s="73"/>
      <c r="G180" s="73"/>
      <c r="H180" s="73"/>
      <c r="I180" s="73"/>
      <c r="J180" s="73"/>
      <c r="K180" s="23"/>
    </row>
    <row r="181" spans="2:11" ht="12" customHeight="1" x14ac:dyDescent="0.35">
      <c r="C181" s="1"/>
      <c r="D181" s="1"/>
      <c r="E181" s="1"/>
      <c r="F181" s="1"/>
      <c r="G181" s="1"/>
      <c r="H181" s="1"/>
      <c r="I181" s="1"/>
      <c r="J181" s="1"/>
      <c r="K181" s="1"/>
    </row>
    <row r="182" spans="2:11" ht="12" customHeight="1" x14ac:dyDescent="0.5">
      <c r="B182" s="6"/>
      <c r="C182" s="7"/>
      <c r="D182" s="8"/>
      <c r="E182" s="7"/>
      <c r="F182" s="7"/>
      <c r="G182" s="7"/>
      <c r="H182" s="7"/>
      <c r="I182" s="7"/>
      <c r="J182" s="7"/>
      <c r="K182" s="9"/>
    </row>
    <row r="183" spans="2:11" ht="15.5" x14ac:dyDescent="0.35">
      <c r="B183" s="10"/>
      <c r="C183" s="47"/>
      <c r="D183" s="48" t="s">
        <v>10</v>
      </c>
      <c r="E183" s="49"/>
      <c r="F183" s="49"/>
      <c r="G183" s="49"/>
      <c r="H183" s="49"/>
      <c r="I183" s="49"/>
      <c r="J183" s="53">
        <f>I94</f>
        <v>0</v>
      </c>
      <c r="K183" s="14"/>
    </row>
    <row r="184" spans="2:11" ht="6" customHeight="1" x14ac:dyDescent="0.35">
      <c r="B184" s="10"/>
      <c r="C184" s="17"/>
      <c r="D184" s="17"/>
      <c r="E184" s="17"/>
      <c r="F184" s="17"/>
      <c r="G184" s="17"/>
      <c r="H184" s="17"/>
      <c r="I184" s="17"/>
      <c r="J184" s="18"/>
      <c r="K184" s="14"/>
    </row>
    <row r="185" spans="2:11" ht="15.5" x14ac:dyDescent="0.35">
      <c r="B185" s="10"/>
      <c r="C185" s="47"/>
      <c r="D185" s="48" t="s">
        <v>42</v>
      </c>
      <c r="E185" s="49"/>
      <c r="F185" s="49"/>
      <c r="G185" s="49"/>
      <c r="H185" s="49"/>
      <c r="I185" s="49"/>
      <c r="J185" s="53">
        <f>I128</f>
        <v>0</v>
      </c>
      <c r="K185" s="14"/>
    </row>
    <row r="186" spans="2:11" ht="6" customHeight="1" x14ac:dyDescent="0.35">
      <c r="B186" s="10"/>
      <c r="C186" s="17"/>
      <c r="D186" s="17"/>
      <c r="E186" s="17"/>
      <c r="F186" s="17"/>
      <c r="G186" s="17"/>
      <c r="H186" s="17"/>
      <c r="I186" s="17"/>
      <c r="J186" s="18"/>
      <c r="K186" s="14"/>
    </row>
    <row r="187" spans="2:11" ht="15.5" x14ac:dyDescent="0.35">
      <c r="B187" s="100"/>
      <c r="C187" s="101"/>
      <c r="D187" s="48" t="s">
        <v>46</v>
      </c>
      <c r="E187" s="101"/>
      <c r="F187" s="101"/>
      <c r="G187" s="101"/>
      <c r="H187" s="101"/>
      <c r="I187" s="101"/>
      <c r="J187" s="53">
        <f>I145</f>
        <v>0</v>
      </c>
      <c r="K187" s="102"/>
    </row>
    <row r="188" spans="2:11" ht="6" customHeight="1" x14ac:dyDescent="0.35">
      <c r="B188" s="100"/>
      <c r="C188" s="104"/>
      <c r="D188" s="104"/>
      <c r="E188" s="104"/>
      <c r="F188" s="104"/>
      <c r="G188" s="104"/>
      <c r="H188" s="104"/>
      <c r="I188" s="104"/>
      <c r="J188" s="18"/>
      <c r="K188" s="102"/>
    </row>
    <row r="189" spans="2:11" ht="15.5" x14ac:dyDescent="0.35">
      <c r="B189" s="100"/>
      <c r="C189" s="101"/>
      <c r="D189" s="48" t="s">
        <v>50</v>
      </c>
      <c r="E189" s="101"/>
      <c r="F189" s="101"/>
      <c r="G189" s="101"/>
      <c r="H189" s="101"/>
      <c r="I189" s="101"/>
      <c r="J189" s="53">
        <f>I162</f>
        <v>0</v>
      </c>
      <c r="K189" s="102"/>
    </row>
    <row r="190" spans="2:11" ht="6" customHeight="1" x14ac:dyDescent="0.35">
      <c r="B190" s="10"/>
      <c r="C190" s="17"/>
      <c r="D190" s="97"/>
      <c r="E190" s="17"/>
      <c r="F190" s="17"/>
      <c r="G190" s="17"/>
      <c r="H190" s="17"/>
      <c r="I190" s="17"/>
      <c r="J190" s="98"/>
      <c r="K190" s="14"/>
    </row>
    <row r="191" spans="2:11" ht="15.5" x14ac:dyDescent="0.35">
      <c r="B191" s="100"/>
      <c r="C191" s="101"/>
      <c r="D191" s="48" t="s">
        <v>53</v>
      </c>
      <c r="E191" s="101"/>
      <c r="F191" s="101"/>
      <c r="G191" s="101"/>
      <c r="H191" s="101"/>
      <c r="I191" s="101"/>
      <c r="J191" s="53">
        <f>I179</f>
        <v>0</v>
      </c>
      <c r="K191" s="102"/>
    </row>
    <row r="192" spans="2:11" ht="6" customHeight="1" x14ac:dyDescent="0.35">
      <c r="B192" s="10"/>
      <c r="C192" s="17"/>
      <c r="D192" s="17"/>
      <c r="E192" s="17"/>
      <c r="F192" s="17"/>
      <c r="G192" s="17"/>
      <c r="H192" s="17"/>
      <c r="I192" s="17"/>
      <c r="J192" s="98"/>
      <c r="K192" s="14"/>
    </row>
    <row r="193" spans="2:11" ht="15.5" x14ac:dyDescent="0.35">
      <c r="B193" s="10"/>
      <c r="C193" s="50"/>
      <c r="D193" s="51" t="s">
        <v>54</v>
      </c>
      <c r="E193" s="52"/>
      <c r="F193" s="52"/>
      <c r="G193" s="52"/>
      <c r="H193" s="52"/>
      <c r="I193" s="52"/>
      <c r="J193" s="54">
        <f>J183+J185+J187+J189+J191</f>
        <v>0</v>
      </c>
      <c r="K193" s="14"/>
    </row>
    <row r="194" spans="2:11" ht="12" customHeight="1" x14ac:dyDescent="0.35">
      <c r="B194" s="21"/>
      <c r="C194" s="22"/>
      <c r="D194" s="22"/>
      <c r="E194" s="22"/>
      <c r="F194" s="22"/>
      <c r="G194" s="22"/>
      <c r="H194" s="22"/>
      <c r="I194" s="22"/>
      <c r="J194" s="22"/>
      <c r="K194" s="23"/>
    </row>
    <row r="195" spans="2:11" ht="12" customHeight="1" x14ac:dyDescent="0.35"/>
    <row r="196" spans="2:11" ht="21" x14ac:dyDescent="0.5">
      <c r="B196" s="26"/>
      <c r="C196" s="27"/>
      <c r="D196" s="28" t="s">
        <v>55</v>
      </c>
      <c r="E196" s="27"/>
      <c r="F196" s="27"/>
      <c r="G196" s="27"/>
      <c r="H196" s="27"/>
      <c r="I196" s="27"/>
      <c r="J196" s="27"/>
      <c r="K196" s="29"/>
    </row>
    <row r="197" spans="2:11" ht="12" customHeight="1" x14ac:dyDescent="0.35"/>
    <row r="198" spans="2:11" ht="12" customHeight="1" x14ac:dyDescent="0.5">
      <c r="B198" s="6"/>
      <c r="C198" s="7"/>
      <c r="D198" s="8"/>
      <c r="E198" s="7"/>
      <c r="F198" s="7"/>
      <c r="G198" s="7"/>
      <c r="H198" s="7"/>
      <c r="I198" s="7"/>
      <c r="J198" s="7"/>
      <c r="K198" s="9"/>
    </row>
    <row r="199" spans="2:11" ht="15.5" x14ac:dyDescent="0.35">
      <c r="B199" s="10"/>
      <c r="C199" s="11"/>
      <c r="D199" s="12" t="s">
        <v>56</v>
      </c>
      <c r="E199" s="13"/>
      <c r="F199" s="13"/>
      <c r="G199" s="13"/>
      <c r="H199" s="13"/>
      <c r="I199" s="13"/>
      <c r="J199" s="13"/>
      <c r="K199" s="14"/>
    </row>
    <row r="200" spans="2:11" x14ac:dyDescent="0.35">
      <c r="B200" s="10"/>
      <c r="C200" s="17"/>
      <c r="D200" s="16" t="s">
        <v>57</v>
      </c>
      <c r="E200" s="216" t="str">
        <f>IF(D202="Personal Vehicle","*See References tab for mileage reimbursement resource",IF(D204="Personal Vehicle","*See References tab for mileage reimbursement resource",IF(D206="Personal Vehicle","*See References tab for mileage reimbursement resource",IF(D208="Personal Vehicle","*See References tab for mileage reimbursement resource",IF(D210="Personal Vehicle","*See References tab for mileage reimbursement resource"," ")))))</f>
        <v>*See References tab for mileage reimbursement resource</v>
      </c>
      <c r="F200" s="216"/>
      <c r="G200" s="216"/>
      <c r="H200" s="216"/>
      <c r="I200" s="216"/>
      <c r="J200" s="216"/>
      <c r="K200" s="14"/>
    </row>
    <row r="201" spans="2:11" x14ac:dyDescent="0.35">
      <c r="B201" s="10"/>
      <c r="C201" s="35"/>
      <c r="D201" s="168" t="s">
        <v>58</v>
      </c>
      <c r="E201" s="55"/>
      <c r="F201" s="55"/>
      <c r="G201" s="55"/>
      <c r="H201" s="55"/>
      <c r="I201" s="55"/>
      <c r="J201" s="56"/>
      <c r="K201" s="14"/>
    </row>
    <row r="202" spans="2:11" x14ac:dyDescent="0.35">
      <c r="B202" s="10"/>
      <c r="C202" s="213">
        <v>1</v>
      </c>
      <c r="D202" s="214" t="s">
        <v>108</v>
      </c>
      <c r="E202" s="34" t="s">
        <v>15</v>
      </c>
      <c r="F202" s="34" t="s">
        <v>16</v>
      </c>
      <c r="G202" s="34" t="s">
        <v>106</v>
      </c>
      <c r="H202" s="34" t="s">
        <v>18</v>
      </c>
      <c r="I202" s="34" t="s">
        <v>19</v>
      </c>
      <c r="J202" s="68" t="s">
        <v>107</v>
      </c>
      <c r="K202" s="14"/>
    </row>
    <row r="203" spans="2:11" x14ac:dyDescent="0.35">
      <c r="B203" s="10"/>
      <c r="C203" s="208"/>
      <c r="D203" s="215"/>
      <c r="E203" s="156"/>
      <c r="F203" s="156"/>
      <c r="G203" s="134"/>
      <c r="H203" s="136"/>
      <c r="I203" s="135"/>
      <c r="J203" s="43">
        <f>G203*H203*I203</f>
        <v>0</v>
      </c>
      <c r="K203" s="14"/>
    </row>
    <row r="204" spans="2:11" x14ac:dyDescent="0.35">
      <c r="B204" s="10"/>
      <c r="C204" s="207">
        <v>2</v>
      </c>
      <c r="D204" s="209" t="s">
        <v>110</v>
      </c>
      <c r="E204" s="69" t="s">
        <v>15</v>
      </c>
      <c r="F204" s="34" t="s">
        <v>16</v>
      </c>
      <c r="G204" s="34" t="s">
        <v>106</v>
      </c>
      <c r="H204" s="69" t="s">
        <v>18</v>
      </c>
      <c r="I204" s="69" t="s">
        <v>19</v>
      </c>
      <c r="J204" s="70" t="s">
        <v>107</v>
      </c>
      <c r="K204" s="14"/>
    </row>
    <row r="205" spans="2:11" x14ac:dyDescent="0.35">
      <c r="B205" s="10"/>
      <c r="C205" s="208"/>
      <c r="D205" s="210"/>
      <c r="E205" s="156"/>
      <c r="F205" s="156"/>
      <c r="G205" s="134"/>
      <c r="H205" s="135"/>
      <c r="I205" s="135"/>
      <c r="J205" s="43">
        <f>G205*H205*I205</f>
        <v>0</v>
      </c>
      <c r="K205" s="14"/>
    </row>
    <row r="206" spans="2:11" x14ac:dyDescent="0.35">
      <c r="B206" s="10"/>
      <c r="C206" s="207">
        <v>3</v>
      </c>
      <c r="D206" s="209" t="s">
        <v>111</v>
      </c>
      <c r="E206" s="69" t="s">
        <v>15</v>
      </c>
      <c r="F206" s="34" t="s">
        <v>16</v>
      </c>
      <c r="G206" s="34" t="s">
        <v>109</v>
      </c>
      <c r="H206" s="69" t="s">
        <v>18</v>
      </c>
      <c r="I206" s="69" t="s">
        <v>19</v>
      </c>
      <c r="J206" s="70" t="s">
        <v>107</v>
      </c>
      <c r="K206" s="14"/>
    </row>
    <row r="207" spans="2:11" x14ac:dyDescent="0.35">
      <c r="B207" s="10"/>
      <c r="C207" s="208"/>
      <c r="D207" s="210"/>
      <c r="E207" s="156"/>
      <c r="F207" s="156"/>
      <c r="G207" s="134"/>
      <c r="H207" s="135"/>
      <c r="I207" s="135"/>
      <c r="J207" s="43">
        <f>G207*H207*I207</f>
        <v>0</v>
      </c>
      <c r="K207" s="14"/>
    </row>
    <row r="208" spans="2:11" x14ac:dyDescent="0.35">
      <c r="B208" s="10"/>
      <c r="C208" s="207">
        <v>4</v>
      </c>
      <c r="D208" s="209" t="s">
        <v>112</v>
      </c>
      <c r="E208" s="69" t="s">
        <v>15</v>
      </c>
      <c r="F208" s="34" t="s">
        <v>16</v>
      </c>
      <c r="G208" s="34" t="s">
        <v>106</v>
      </c>
      <c r="H208" s="69" t="s">
        <v>18</v>
      </c>
      <c r="I208" s="69" t="s">
        <v>19</v>
      </c>
      <c r="J208" s="70" t="s">
        <v>107</v>
      </c>
      <c r="K208" s="14"/>
    </row>
    <row r="209" spans="2:11" x14ac:dyDescent="0.35">
      <c r="B209" s="10"/>
      <c r="C209" s="208"/>
      <c r="D209" s="210"/>
      <c r="E209" s="156"/>
      <c r="F209" s="156"/>
      <c r="G209" s="134"/>
      <c r="H209" s="135"/>
      <c r="I209" s="135"/>
      <c r="J209" s="43">
        <f>G209*H209*I209</f>
        <v>0</v>
      </c>
      <c r="K209" s="14"/>
    </row>
    <row r="210" spans="2:11" x14ac:dyDescent="0.35">
      <c r="B210" s="10"/>
      <c r="C210" s="207">
        <v>5</v>
      </c>
      <c r="D210" s="209" t="s">
        <v>113</v>
      </c>
      <c r="E210" s="69" t="s">
        <v>15</v>
      </c>
      <c r="F210" s="34" t="s">
        <v>16</v>
      </c>
      <c r="G210" s="34" t="s">
        <v>106</v>
      </c>
      <c r="H210" s="69" t="s">
        <v>18</v>
      </c>
      <c r="I210" s="69" t="s">
        <v>19</v>
      </c>
      <c r="J210" s="70" t="s">
        <v>107</v>
      </c>
      <c r="K210" s="14"/>
    </row>
    <row r="211" spans="2:11" x14ac:dyDescent="0.35">
      <c r="B211" s="10"/>
      <c r="C211" s="208"/>
      <c r="D211" s="210"/>
      <c r="E211" s="156"/>
      <c r="F211" s="156"/>
      <c r="G211" s="134"/>
      <c r="H211" s="135"/>
      <c r="I211" s="135"/>
      <c r="J211" s="43">
        <f>G211*H211*I211</f>
        <v>0</v>
      </c>
      <c r="K211" s="14"/>
    </row>
    <row r="212" spans="2:11" x14ac:dyDescent="0.35">
      <c r="B212" s="10"/>
      <c r="C212" s="149"/>
      <c r="D212" s="20" t="s">
        <v>59</v>
      </c>
      <c r="E212" s="19"/>
      <c r="F212" s="19"/>
      <c r="G212" s="19"/>
      <c r="H212" s="19"/>
      <c r="I212" s="19"/>
      <c r="J212" s="46">
        <f>SUM(J203,J205,J207,J209,J211)</f>
        <v>0</v>
      </c>
      <c r="K212" s="14"/>
    </row>
    <row r="213" spans="2:11" x14ac:dyDescent="0.35">
      <c r="B213" s="10"/>
      <c r="C213" s="17"/>
      <c r="D213" s="16" t="s">
        <v>60</v>
      </c>
      <c r="E213" s="17"/>
      <c r="F213" s="17"/>
      <c r="G213" s="17"/>
      <c r="H213" s="17"/>
      <c r="I213" s="17"/>
      <c r="J213" s="17"/>
      <c r="K213" s="14"/>
    </row>
    <row r="214" spans="2:11" ht="3.65" customHeight="1" x14ac:dyDescent="0.35">
      <c r="B214" s="41"/>
      <c r="C214" s="37"/>
      <c r="D214" s="163"/>
      <c r="E214" s="38"/>
      <c r="F214" s="163"/>
      <c r="G214" s="225"/>
      <c r="H214" s="225"/>
      <c r="I214" s="38"/>
      <c r="J214" s="39"/>
      <c r="K214" s="14"/>
    </row>
    <row r="215" spans="2:11" x14ac:dyDescent="0.35">
      <c r="B215" s="41"/>
      <c r="C215" s="59"/>
      <c r="D215" s="75" t="s">
        <v>61</v>
      </c>
      <c r="E215" s="144"/>
      <c r="F215" s="75" t="s">
        <v>62</v>
      </c>
      <c r="G215" s="226">
        <v>0</v>
      </c>
      <c r="H215" s="226"/>
      <c r="I215" s="31"/>
      <c r="J215" s="40"/>
      <c r="K215" s="14"/>
    </row>
    <row r="216" spans="2:11" ht="6" customHeight="1" x14ac:dyDescent="0.35">
      <c r="B216" s="41"/>
      <c r="C216" s="59"/>
      <c r="D216" s="32"/>
      <c r="E216" s="31"/>
      <c r="F216" s="61"/>
      <c r="G216" s="62"/>
      <c r="H216" s="62"/>
      <c r="I216" s="31"/>
      <c r="J216" s="40"/>
      <c r="K216" s="14"/>
    </row>
    <row r="217" spans="2:11" x14ac:dyDescent="0.35">
      <c r="B217" s="41"/>
      <c r="C217" s="59"/>
      <c r="D217" s="32" t="s">
        <v>63</v>
      </c>
      <c r="E217" s="32" t="s">
        <v>64</v>
      </c>
      <c r="F217" s="32" t="s">
        <v>65</v>
      </c>
      <c r="G217" s="248" t="s">
        <v>66</v>
      </c>
      <c r="H217" s="248"/>
      <c r="I217" s="32" t="s">
        <v>19</v>
      </c>
      <c r="J217" s="63" t="s">
        <v>9</v>
      </c>
      <c r="K217" s="14"/>
    </row>
    <row r="218" spans="2:11" x14ac:dyDescent="0.35">
      <c r="B218" s="41"/>
      <c r="C218" s="64">
        <v>1</v>
      </c>
      <c r="D218" s="124">
        <v>0</v>
      </c>
      <c r="E218" s="124">
        <v>0</v>
      </c>
      <c r="F218" s="123"/>
      <c r="G218" s="228">
        <v>0</v>
      </c>
      <c r="H218" s="229"/>
      <c r="I218" s="123"/>
      <c r="J218" s="43">
        <f>(((D218*(G218+1.5))+(E218*F218))*G215)*I218</f>
        <v>0</v>
      </c>
      <c r="K218" s="14"/>
    </row>
    <row r="219" spans="2:11" ht="3.65" customHeight="1" x14ac:dyDescent="0.35">
      <c r="B219" s="41"/>
      <c r="C219" s="37"/>
      <c r="D219" s="163"/>
      <c r="E219" s="55"/>
      <c r="F219" s="163"/>
      <c r="G219" s="225"/>
      <c r="H219" s="225"/>
      <c r="I219" s="38"/>
      <c r="J219" s="39"/>
      <c r="K219" s="14"/>
    </row>
    <row r="220" spans="2:11" x14ac:dyDescent="0.35">
      <c r="B220" s="41"/>
      <c r="C220" s="59"/>
      <c r="D220" s="75" t="s">
        <v>61</v>
      </c>
      <c r="E220" s="144"/>
      <c r="F220" s="75" t="s">
        <v>62</v>
      </c>
      <c r="G220" s="226"/>
      <c r="H220" s="226"/>
      <c r="I220" s="31"/>
      <c r="J220" s="40"/>
      <c r="K220" s="14"/>
    </row>
    <row r="221" spans="2:11" ht="6" customHeight="1" x14ac:dyDescent="0.35">
      <c r="B221" s="41"/>
      <c r="C221" s="59"/>
      <c r="D221" s="32"/>
      <c r="E221" s="31"/>
      <c r="F221" s="61"/>
      <c r="G221" s="62"/>
      <c r="H221" s="62"/>
      <c r="I221" s="31"/>
      <c r="J221" s="40"/>
      <c r="K221" s="14"/>
    </row>
    <row r="222" spans="2:11" x14ac:dyDescent="0.35">
      <c r="B222" s="41"/>
      <c r="C222" s="59"/>
      <c r="D222" s="32" t="s">
        <v>63</v>
      </c>
      <c r="E222" s="32" t="s">
        <v>64</v>
      </c>
      <c r="F222" s="32" t="s">
        <v>65</v>
      </c>
      <c r="G222" s="248" t="s">
        <v>66</v>
      </c>
      <c r="H222" s="248"/>
      <c r="I222" s="32" t="s">
        <v>19</v>
      </c>
      <c r="J222" s="63" t="s">
        <v>9</v>
      </c>
      <c r="K222" s="14"/>
    </row>
    <row r="223" spans="2:11" x14ac:dyDescent="0.35">
      <c r="B223" s="41"/>
      <c r="C223" s="64">
        <v>2</v>
      </c>
      <c r="D223" s="124"/>
      <c r="E223" s="124"/>
      <c r="F223" s="123"/>
      <c r="G223" s="228"/>
      <c r="H223" s="229"/>
      <c r="I223" s="123"/>
      <c r="J223" s="43">
        <f>(((D223*(G223+1.5))+(E223*F223))*G220)*I223</f>
        <v>0</v>
      </c>
      <c r="K223" s="14"/>
    </row>
    <row r="224" spans="2:11" ht="3.65" customHeight="1" x14ac:dyDescent="0.35">
      <c r="B224" s="41"/>
      <c r="C224" s="37"/>
      <c r="D224" s="163"/>
      <c r="E224" s="55"/>
      <c r="F224" s="163"/>
      <c r="G224" s="225"/>
      <c r="H224" s="225"/>
      <c r="I224" s="38"/>
      <c r="J224" s="39"/>
      <c r="K224" s="14"/>
    </row>
    <row r="225" spans="2:11" x14ac:dyDescent="0.35">
      <c r="B225" s="41"/>
      <c r="C225" s="59"/>
      <c r="D225" s="75" t="s">
        <v>61</v>
      </c>
      <c r="E225" s="144"/>
      <c r="F225" s="75" t="s">
        <v>62</v>
      </c>
      <c r="G225" s="226"/>
      <c r="H225" s="226"/>
      <c r="I225" s="31"/>
      <c r="J225" s="40"/>
      <c r="K225" s="14"/>
    </row>
    <row r="226" spans="2:11" ht="6" customHeight="1" x14ac:dyDescent="0.35">
      <c r="B226" s="41"/>
      <c r="C226" s="59"/>
      <c r="D226" s="32"/>
      <c r="E226" s="31"/>
      <c r="F226" s="61"/>
      <c r="G226" s="62"/>
      <c r="H226" s="62"/>
      <c r="I226" s="31"/>
      <c r="J226" s="40"/>
      <c r="K226" s="14"/>
    </row>
    <row r="227" spans="2:11" x14ac:dyDescent="0.35">
      <c r="B227" s="41"/>
      <c r="C227" s="59"/>
      <c r="D227" s="32" t="s">
        <v>63</v>
      </c>
      <c r="E227" s="32" t="s">
        <v>64</v>
      </c>
      <c r="F227" s="32" t="s">
        <v>65</v>
      </c>
      <c r="G227" s="248" t="s">
        <v>66</v>
      </c>
      <c r="H227" s="248"/>
      <c r="I227" s="32" t="s">
        <v>19</v>
      </c>
      <c r="J227" s="63" t="s">
        <v>9</v>
      </c>
      <c r="K227" s="14"/>
    </row>
    <row r="228" spans="2:11" x14ac:dyDescent="0.35">
      <c r="B228" s="41"/>
      <c r="C228" s="64">
        <v>3</v>
      </c>
      <c r="D228" s="124"/>
      <c r="E228" s="124"/>
      <c r="F228" s="123"/>
      <c r="G228" s="228"/>
      <c r="H228" s="229"/>
      <c r="I228" s="123"/>
      <c r="J228" s="43">
        <f>(((D228*(G228+1.5))+(E228*F228))*G225)*I228</f>
        <v>0</v>
      </c>
      <c r="K228" s="14"/>
    </row>
    <row r="229" spans="2:11" x14ac:dyDescent="0.35">
      <c r="B229" s="41"/>
      <c r="C229" s="19"/>
      <c r="D229" s="20" t="s">
        <v>67</v>
      </c>
      <c r="E229" s="20"/>
      <c r="F229" s="20"/>
      <c r="G229" s="20"/>
      <c r="H229" s="20"/>
      <c r="I229" s="20"/>
      <c r="J229" s="46">
        <f>SUM(J218,J223,J228)</f>
        <v>0</v>
      </c>
      <c r="K229" s="14"/>
    </row>
    <row r="230" spans="2:11" x14ac:dyDescent="0.35">
      <c r="B230" s="41"/>
      <c r="C230" s="17"/>
      <c r="D230" s="16" t="s">
        <v>68</v>
      </c>
      <c r="E230" s="17"/>
      <c r="F230" s="17"/>
      <c r="G230" s="17"/>
      <c r="H230" s="17"/>
      <c r="I230" s="17"/>
      <c r="J230" s="17"/>
      <c r="K230" s="14"/>
    </row>
    <row r="231" spans="2:11" x14ac:dyDescent="0.35">
      <c r="B231" s="41"/>
      <c r="C231" s="37"/>
      <c r="D231" s="247" t="s">
        <v>69</v>
      </c>
      <c r="E231" s="247"/>
      <c r="F231" s="138" t="s">
        <v>70</v>
      </c>
      <c r="G231" s="138" t="s">
        <v>8</v>
      </c>
      <c r="H231" s="138"/>
      <c r="I231" s="138"/>
      <c r="J231" s="65" t="s">
        <v>9</v>
      </c>
      <c r="K231" s="14"/>
    </row>
    <row r="232" spans="2:11" x14ac:dyDescent="0.35">
      <c r="B232" s="41"/>
      <c r="C232" s="67">
        <v>1</v>
      </c>
      <c r="D232" s="231" t="s">
        <v>71</v>
      </c>
      <c r="E232" s="232"/>
      <c r="F232" s="139"/>
      <c r="G232" s="127"/>
      <c r="H232" s="127"/>
      <c r="I232" s="127"/>
      <c r="J232" s="66">
        <f>F232*G232</f>
        <v>0</v>
      </c>
      <c r="K232" s="14"/>
    </row>
    <row r="233" spans="2:11" x14ac:dyDescent="0.35">
      <c r="B233" s="41"/>
      <c r="C233" s="5">
        <v>2</v>
      </c>
      <c r="D233" s="176" t="s">
        <v>72</v>
      </c>
      <c r="E233" s="177"/>
      <c r="F233" s="141"/>
      <c r="G233" s="166"/>
      <c r="H233" s="166"/>
      <c r="I233" s="166"/>
      <c r="J233" s="36">
        <f>F233*G233</f>
        <v>0</v>
      </c>
      <c r="K233" s="14"/>
    </row>
    <row r="234" spans="2:11" x14ac:dyDescent="0.35">
      <c r="B234" s="41"/>
      <c r="C234" s="5">
        <v>3</v>
      </c>
      <c r="D234" s="176"/>
      <c r="E234" s="177"/>
      <c r="F234" s="141"/>
      <c r="G234" s="166"/>
      <c r="H234" s="166"/>
      <c r="I234" s="166"/>
      <c r="J234" s="36">
        <f>F234*G234</f>
        <v>0</v>
      </c>
      <c r="K234" s="14"/>
    </row>
    <row r="235" spans="2:11" x14ac:dyDescent="0.35">
      <c r="B235" s="41"/>
      <c r="C235" s="5">
        <v>4</v>
      </c>
      <c r="D235" s="231"/>
      <c r="E235" s="232"/>
      <c r="F235" s="141"/>
      <c r="G235" s="166"/>
      <c r="H235" s="166"/>
      <c r="I235" s="166"/>
      <c r="J235" s="36">
        <f>F235*G235</f>
        <v>0</v>
      </c>
      <c r="K235" s="14"/>
    </row>
    <row r="236" spans="2:11" x14ac:dyDescent="0.35">
      <c r="B236" s="41"/>
      <c r="C236" s="5">
        <v>5</v>
      </c>
      <c r="D236" s="176"/>
      <c r="E236" s="177"/>
      <c r="F236" s="141"/>
      <c r="G236" s="166"/>
      <c r="H236" s="166"/>
      <c r="I236" s="166"/>
      <c r="J236" s="36">
        <f t="shared" ref="J236:J241" si="33">F236*G236</f>
        <v>0</v>
      </c>
      <c r="K236" s="14"/>
    </row>
    <row r="237" spans="2:11" x14ac:dyDescent="0.35">
      <c r="B237" s="41"/>
      <c r="C237" s="5">
        <v>6</v>
      </c>
      <c r="D237" s="176"/>
      <c r="E237" s="177"/>
      <c r="F237" s="141"/>
      <c r="G237" s="166"/>
      <c r="H237" s="166"/>
      <c r="I237" s="166"/>
      <c r="J237" s="36">
        <f t="shared" si="33"/>
        <v>0</v>
      </c>
      <c r="K237" s="14"/>
    </row>
    <row r="238" spans="2:11" x14ac:dyDescent="0.35">
      <c r="B238" s="41"/>
      <c r="C238" s="5">
        <v>7</v>
      </c>
      <c r="D238" s="231"/>
      <c r="E238" s="232"/>
      <c r="F238" s="141"/>
      <c r="G238" s="166"/>
      <c r="H238" s="166"/>
      <c r="I238" s="166"/>
      <c r="J238" s="36">
        <f t="shared" si="33"/>
        <v>0</v>
      </c>
      <c r="K238" s="14"/>
    </row>
    <row r="239" spans="2:11" x14ac:dyDescent="0.35">
      <c r="B239" s="41"/>
      <c r="C239" s="5">
        <v>8</v>
      </c>
      <c r="D239" s="176"/>
      <c r="E239" s="177"/>
      <c r="F239" s="141"/>
      <c r="G239" s="166"/>
      <c r="H239" s="166"/>
      <c r="I239" s="166"/>
      <c r="J239" s="36">
        <f t="shared" si="33"/>
        <v>0</v>
      </c>
      <c r="K239" s="14"/>
    </row>
    <row r="240" spans="2:11" x14ac:dyDescent="0.35">
      <c r="B240" s="41"/>
      <c r="C240" s="5">
        <v>9</v>
      </c>
      <c r="D240" s="176"/>
      <c r="E240" s="177"/>
      <c r="F240" s="141"/>
      <c r="G240" s="166"/>
      <c r="H240" s="166"/>
      <c r="I240" s="166"/>
      <c r="J240" s="36">
        <f t="shared" si="33"/>
        <v>0</v>
      </c>
      <c r="K240" s="14"/>
    </row>
    <row r="241" spans="2:11" x14ac:dyDescent="0.35">
      <c r="B241" s="41"/>
      <c r="C241" s="5">
        <v>10</v>
      </c>
      <c r="D241" s="231"/>
      <c r="E241" s="232"/>
      <c r="F241" s="141"/>
      <c r="G241" s="166"/>
      <c r="H241" s="166"/>
      <c r="I241" s="166"/>
      <c r="J241" s="36">
        <f t="shared" si="33"/>
        <v>0</v>
      </c>
      <c r="K241" s="14"/>
    </row>
    <row r="242" spans="2:11" x14ac:dyDescent="0.35">
      <c r="B242" s="41"/>
      <c r="C242" s="109"/>
      <c r="D242" s="20" t="s">
        <v>73</v>
      </c>
      <c r="E242" s="20"/>
      <c r="F242" s="20"/>
      <c r="G242" s="20"/>
      <c r="H242" s="20"/>
      <c r="I242" s="20"/>
      <c r="J242" s="46">
        <f>SUM(J232:J241)</f>
        <v>0</v>
      </c>
      <c r="K242" s="14"/>
    </row>
    <row r="243" spans="2:11" x14ac:dyDescent="0.35">
      <c r="B243" s="41"/>
      <c r="C243" s="17"/>
      <c r="D243" s="16" t="s">
        <v>74</v>
      </c>
      <c r="E243" s="17"/>
      <c r="F243" s="17"/>
      <c r="G243" s="17"/>
      <c r="H243" s="17"/>
      <c r="I243" s="17"/>
      <c r="J243" s="17"/>
      <c r="K243" s="14"/>
    </row>
    <row r="244" spans="2:11" x14ac:dyDescent="0.35">
      <c r="B244" s="41"/>
      <c r="C244" s="37"/>
      <c r="D244" s="165" t="s">
        <v>69</v>
      </c>
      <c r="E244" s="221" t="s">
        <v>75</v>
      </c>
      <c r="F244" s="221"/>
      <c r="G244" s="115" t="s">
        <v>76</v>
      </c>
      <c r="H244" s="116" t="s">
        <v>8</v>
      </c>
      <c r="I244" s="60"/>
      <c r="J244" s="65" t="s">
        <v>9</v>
      </c>
      <c r="K244" s="14"/>
    </row>
    <row r="245" spans="2:11" x14ac:dyDescent="0.35">
      <c r="B245" s="41"/>
      <c r="C245" s="67">
        <v>1</v>
      </c>
      <c r="D245" s="166" t="s">
        <v>77</v>
      </c>
      <c r="E245" s="222"/>
      <c r="F245" s="223"/>
      <c r="G245" s="141"/>
      <c r="H245" s="143"/>
      <c r="I245" s="171"/>
      <c r="J245" s="36">
        <f>G245*H245</f>
        <v>0</v>
      </c>
      <c r="K245" s="14"/>
    </row>
    <row r="246" spans="2:11" x14ac:dyDescent="0.35">
      <c r="B246" s="41"/>
      <c r="C246" s="5"/>
      <c r="D246" s="166"/>
      <c r="E246" s="224"/>
      <c r="F246" s="224"/>
      <c r="G246" s="141"/>
      <c r="H246" s="143"/>
      <c r="I246" s="171"/>
      <c r="J246" s="36">
        <f>G246*H246</f>
        <v>0</v>
      </c>
      <c r="K246" s="14"/>
    </row>
    <row r="247" spans="2:11" x14ac:dyDescent="0.35">
      <c r="B247" s="41"/>
      <c r="C247" s="19"/>
      <c r="D247" s="112" t="s">
        <v>78</v>
      </c>
      <c r="E247" s="152"/>
      <c r="F247" s="153"/>
      <c r="G247" s="152"/>
      <c r="H247" s="152"/>
      <c r="I247" s="152"/>
      <c r="J247" s="46">
        <f>SUM(J245:J246)</f>
        <v>0</v>
      </c>
      <c r="K247" s="14"/>
    </row>
    <row r="248" spans="2:11" ht="12" customHeight="1" x14ac:dyDescent="0.35">
      <c r="B248" s="41"/>
      <c r="C248" s="17"/>
      <c r="D248" s="17"/>
      <c r="E248" s="17"/>
      <c r="F248" s="17"/>
      <c r="G248" s="17"/>
      <c r="H248" s="17"/>
      <c r="I248" s="17"/>
      <c r="J248" s="17"/>
      <c r="K248" s="14"/>
    </row>
    <row r="249" spans="2:11" ht="12" customHeight="1" x14ac:dyDescent="0.35">
      <c r="B249" s="30"/>
      <c r="C249" s="42"/>
      <c r="D249" s="42"/>
      <c r="E249" s="42"/>
      <c r="F249" s="42"/>
      <c r="G249" s="42"/>
      <c r="H249" s="42"/>
      <c r="I249" s="42"/>
      <c r="J249" s="42"/>
      <c r="K249" s="42"/>
    </row>
    <row r="250" spans="2:11" ht="12" customHeight="1" x14ac:dyDescent="0.5">
      <c r="B250" s="6"/>
      <c r="C250" s="7"/>
      <c r="D250" s="8"/>
      <c r="E250" s="7"/>
      <c r="F250" s="7"/>
      <c r="G250" s="7"/>
      <c r="H250" s="7"/>
      <c r="I250" s="7"/>
      <c r="J250" s="7"/>
      <c r="K250" s="9"/>
    </row>
    <row r="251" spans="2:11" ht="15.5" x14ac:dyDescent="0.35">
      <c r="B251" s="10"/>
      <c r="C251" s="11"/>
      <c r="D251" s="12" t="s">
        <v>79</v>
      </c>
      <c r="E251" s="13"/>
      <c r="F251" s="13"/>
      <c r="G251" s="13"/>
      <c r="H251" s="13"/>
      <c r="I251" s="13"/>
      <c r="J251" s="13"/>
      <c r="K251" s="14"/>
    </row>
    <row r="252" spans="2:11" x14ac:dyDescent="0.35">
      <c r="B252" s="10"/>
      <c r="C252" s="17"/>
      <c r="D252" s="16" t="s">
        <v>80</v>
      </c>
      <c r="E252" s="17"/>
      <c r="F252" s="17"/>
      <c r="G252" s="17"/>
      <c r="H252" s="17"/>
      <c r="I252" s="17"/>
      <c r="J252" s="17"/>
      <c r="K252" s="14"/>
    </row>
    <row r="253" spans="2:11" x14ac:dyDescent="0.35">
      <c r="B253" s="10"/>
      <c r="C253" s="35"/>
      <c r="D253" s="168" t="s">
        <v>15</v>
      </c>
      <c r="E253" s="168" t="s">
        <v>16</v>
      </c>
      <c r="F253" s="168" t="s">
        <v>17</v>
      </c>
      <c r="G253" s="168" t="s">
        <v>18</v>
      </c>
      <c r="H253" s="168" t="s">
        <v>19</v>
      </c>
      <c r="I253" s="168"/>
      <c r="J253" s="164" t="s">
        <v>9</v>
      </c>
      <c r="K253" s="14"/>
    </row>
    <row r="254" spans="2:11" x14ac:dyDescent="0.35">
      <c r="B254" s="10"/>
      <c r="C254" s="57">
        <v>1</v>
      </c>
      <c r="D254" s="142"/>
      <c r="E254" s="166"/>
      <c r="F254" s="141"/>
      <c r="G254" s="143"/>
      <c r="H254" s="143"/>
      <c r="I254" s="44"/>
      <c r="J254" s="36">
        <f>F254*G254*H254</f>
        <v>0</v>
      </c>
      <c r="K254" s="14"/>
    </row>
    <row r="255" spans="2:11" x14ac:dyDescent="0.35">
      <c r="B255" s="10"/>
      <c r="C255" s="58">
        <v>2</v>
      </c>
      <c r="D255" s="142"/>
      <c r="E255" s="166"/>
      <c r="F255" s="141"/>
      <c r="G255" s="143"/>
      <c r="H255" s="143"/>
      <c r="I255" s="171"/>
      <c r="J255" s="36">
        <f t="shared" ref="J255:J258" si="34">F255*G255*H255</f>
        <v>0</v>
      </c>
      <c r="K255" s="14"/>
    </row>
    <row r="256" spans="2:11" x14ac:dyDescent="0.35">
      <c r="B256" s="10"/>
      <c r="C256" s="58">
        <v>3</v>
      </c>
      <c r="D256" s="142"/>
      <c r="E256" s="166"/>
      <c r="F256" s="141"/>
      <c r="G256" s="143"/>
      <c r="H256" s="143"/>
      <c r="I256" s="44"/>
      <c r="J256" s="36">
        <f>F256*G256*H256</f>
        <v>0</v>
      </c>
      <c r="K256" s="14"/>
    </row>
    <row r="257" spans="2:19" x14ac:dyDescent="0.35">
      <c r="B257" s="10"/>
      <c r="C257" s="58">
        <v>4</v>
      </c>
      <c r="D257" s="142"/>
      <c r="E257" s="166"/>
      <c r="F257" s="141"/>
      <c r="G257" s="143"/>
      <c r="H257" s="143"/>
      <c r="I257" s="171"/>
      <c r="J257" s="36">
        <f t="shared" si="34"/>
        <v>0</v>
      </c>
      <c r="K257" s="14"/>
    </row>
    <row r="258" spans="2:19" ht="29" x14ac:dyDescent="0.35">
      <c r="B258" s="10"/>
      <c r="C258" s="58">
        <v>5</v>
      </c>
      <c r="D258" s="142"/>
      <c r="E258" s="166"/>
      <c r="F258" s="141"/>
      <c r="G258" s="143"/>
      <c r="H258" s="143"/>
      <c r="I258" s="44"/>
      <c r="J258" s="36">
        <f t="shared" si="34"/>
        <v>0</v>
      </c>
      <c r="K258" s="14"/>
      <c r="S258" s="162" t="s">
        <v>81</v>
      </c>
    </row>
    <row r="259" spans="2:19" x14ac:dyDescent="0.35">
      <c r="B259" s="10"/>
      <c r="C259" s="149"/>
      <c r="D259" s="20" t="s">
        <v>82</v>
      </c>
      <c r="E259" s="19"/>
      <c r="F259" s="19"/>
      <c r="G259" s="19"/>
      <c r="H259" s="19"/>
      <c r="I259" s="19"/>
      <c r="J259" s="46">
        <f>SUM(J254:J258)</f>
        <v>0</v>
      </c>
      <c r="K259" s="14"/>
    </row>
    <row r="260" spans="2:19" x14ac:dyDescent="0.35">
      <c r="B260" s="10"/>
      <c r="C260" s="17"/>
      <c r="D260" s="16" t="s">
        <v>60</v>
      </c>
      <c r="E260" s="17"/>
      <c r="F260" s="17"/>
      <c r="G260" s="17"/>
      <c r="H260" s="17"/>
      <c r="I260" s="17"/>
      <c r="J260" s="17"/>
      <c r="K260" s="14"/>
    </row>
    <row r="261" spans="2:19" ht="3.65" customHeight="1" x14ac:dyDescent="0.35">
      <c r="B261" s="10"/>
      <c r="C261" s="37"/>
      <c r="D261" s="163"/>
      <c r="E261" s="55"/>
      <c r="F261" s="163"/>
      <c r="G261" s="225"/>
      <c r="H261" s="225"/>
      <c r="I261" s="38"/>
      <c r="J261" s="39"/>
      <c r="K261" s="14"/>
    </row>
    <row r="262" spans="2:19" x14ac:dyDescent="0.35">
      <c r="B262" s="10"/>
      <c r="C262" s="59"/>
      <c r="D262" s="75" t="s">
        <v>61</v>
      </c>
      <c r="E262" s="144"/>
      <c r="F262" s="75" t="s">
        <v>62</v>
      </c>
      <c r="G262" s="226"/>
      <c r="H262" s="226"/>
      <c r="I262" s="31"/>
      <c r="J262" s="40"/>
      <c r="K262" s="14"/>
    </row>
    <row r="263" spans="2:19" ht="6" customHeight="1" x14ac:dyDescent="0.35">
      <c r="B263" s="10"/>
      <c r="C263" s="59"/>
      <c r="D263" s="32"/>
      <c r="E263" s="31"/>
      <c r="F263" s="61"/>
      <c r="G263" s="62"/>
      <c r="H263" s="62"/>
      <c r="I263" s="31"/>
      <c r="J263" s="40"/>
      <c r="K263" s="14"/>
    </row>
    <row r="264" spans="2:19" x14ac:dyDescent="0.35">
      <c r="B264" s="10"/>
      <c r="C264" s="59"/>
      <c r="D264" s="32" t="s">
        <v>63</v>
      </c>
      <c r="E264" s="32" t="s">
        <v>64</v>
      </c>
      <c r="F264" s="32" t="s">
        <v>65</v>
      </c>
      <c r="G264" s="227" t="s">
        <v>66</v>
      </c>
      <c r="H264" s="227"/>
      <c r="I264" s="32" t="s">
        <v>19</v>
      </c>
      <c r="J264" s="63" t="s">
        <v>9</v>
      </c>
      <c r="K264" s="14"/>
    </row>
    <row r="265" spans="2:19" x14ac:dyDescent="0.35">
      <c r="B265" s="41"/>
      <c r="C265" s="64">
        <v>1</v>
      </c>
      <c r="D265" s="134"/>
      <c r="E265" s="134"/>
      <c r="F265" s="133"/>
      <c r="G265" s="228"/>
      <c r="H265" s="229"/>
      <c r="I265" s="133"/>
      <c r="J265" s="43">
        <f>((((D265*(G265+1.5))+(E265*F265))*G262)*I265)</f>
        <v>0</v>
      </c>
      <c r="K265" s="14"/>
    </row>
    <row r="266" spans="2:19" ht="3.65" customHeight="1" x14ac:dyDescent="0.35">
      <c r="B266" s="41"/>
      <c r="C266" s="37"/>
      <c r="D266" s="163"/>
      <c r="E266" s="55"/>
      <c r="F266" s="163"/>
      <c r="G266" s="225"/>
      <c r="H266" s="225"/>
      <c r="I266" s="38"/>
      <c r="J266" s="39"/>
      <c r="K266" s="14"/>
    </row>
    <row r="267" spans="2:19" x14ac:dyDescent="0.35">
      <c r="B267" s="41"/>
      <c r="C267" s="59"/>
      <c r="D267" s="75" t="s">
        <v>61</v>
      </c>
      <c r="E267" s="137"/>
      <c r="F267" s="75" t="s">
        <v>62</v>
      </c>
      <c r="G267" s="230"/>
      <c r="H267" s="230"/>
      <c r="I267" s="31"/>
      <c r="J267" s="40"/>
      <c r="K267" s="14"/>
    </row>
    <row r="268" spans="2:19" ht="6" customHeight="1" x14ac:dyDescent="0.35">
      <c r="B268" s="41"/>
      <c r="C268" s="59"/>
      <c r="D268" s="32"/>
      <c r="E268" s="31"/>
      <c r="F268" s="61"/>
      <c r="G268" s="62"/>
      <c r="H268" s="62"/>
      <c r="I268" s="31"/>
      <c r="J268" s="40"/>
      <c r="K268" s="14"/>
    </row>
    <row r="269" spans="2:19" x14ac:dyDescent="0.35">
      <c r="B269" s="41"/>
      <c r="C269" s="59"/>
      <c r="D269" s="32" t="s">
        <v>63</v>
      </c>
      <c r="E269" s="32" t="s">
        <v>64</v>
      </c>
      <c r="F269" s="32" t="s">
        <v>65</v>
      </c>
      <c r="G269" s="227" t="s">
        <v>66</v>
      </c>
      <c r="H269" s="227"/>
      <c r="I269" s="32" t="s">
        <v>19</v>
      </c>
      <c r="J269" s="63" t="s">
        <v>9</v>
      </c>
      <c r="K269" s="14"/>
    </row>
    <row r="270" spans="2:19" x14ac:dyDescent="0.35">
      <c r="B270" s="41"/>
      <c r="C270" s="64">
        <v>2</v>
      </c>
      <c r="D270" s="124"/>
      <c r="E270" s="124"/>
      <c r="F270" s="123"/>
      <c r="G270" s="228"/>
      <c r="H270" s="229"/>
      <c r="I270" s="123"/>
      <c r="J270" s="43">
        <f>((((D270*(G270+1.5))+(E270*F270))*G267)*I270)</f>
        <v>0</v>
      </c>
      <c r="K270" s="14"/>
    </row>
    <row r="271" spans="2:19" ht="3.65" customHeight="1" x14ac:dyDescent="0.35">
      <c r="B271" s="41"/>
      <c r="C271" s="37"/>
      <c r="D271" s="163"/>
      <c r="E271" s="55"/>
      <c r="F271" s="163"/>
      <c r="G271" s="225"/>
      <c r="H271" s="225"/>
      <c r="I271" s="38"/>
      <c r="J271" s="39"/>
      <c r="K271" s="14"/>
    </row>
    <row r="272" spans="2:19" x14ac:dyDescent="0.35">
      <c r="B272" s="41"/>
      <c r="C272" s="59"/>
      <c r="D272" s="75" t="s">
        <v>61</v>
      </c>
      <c r="E272" s="137"/>
      <c r="F272" s="75" t="s">
        <v>62</v>
      </c>
      <c r="G272" s="230"/>
      <c r="H272" s="230"/>
      <c r="I272" s="31"/>
      <c r="J272" s="40"/>
      <c r="K272" s="14"/>
    </row>
    <row r="273" spans="2:11" ht="6" customHeight="1" x14ac:dyDescent="0.35">
      <c r="B273" s="41"/>
      <c r="C273" s="59"/>
      <c r="D273" s="32"/>
      <c r="E273" s="31"/>
      <c r="F273" s="61"/>
      <c r="G273" s="62"/>
      <c r="H273" s="62"/>
      <c r="I273" s="31"/>
      <c r="J273" s="40"/>
      <c r="K273" s="14"/>
    </row>
    <row r="274" spans="2:11" x14ac:dyDescent="0.35">
      <c r="B274" s="41"/>
      <c r="C274" s="59"/>
      <c r="D274" s="32" t="s">
        <v>63</v>
      </c>
      <c r="E274" s="32" t="s">
        <v>64</v>
      </c>
      <c r="F274" s="32" t="s">
        <v>65</v>
      </c>
      <c r="G274" s="227" t="s">
        <v>66</v>
      </c>
      <c r="H274" s="227"/>
      <c r="I274" s="32" t="s">
        <v>19</v>
      </c>
      <c r="J274" s="63" t="s">
        <v>9</v>
      </c>
      <c r="K274" s="14"/>
    </row>
    <row r="275" spans="2:11" x14ac:dyDescent="0.35">
      <c r="B275" s="41"/>
      <c r="C275" s="64">
        <v>3</v>
      </c>
      <c r="D275" s="124"/>
      <c r="E275" s="124"/>
      <c r="F275" s="123"/>
      <c r="G275" s="228"/>
      <c r="H275" s="229"/>
      <c r="I275" s="123"/>
      <c r="J275" s="43">
        <f>((((D275*(G275+1.5))+(E275*F275))*G272)*I275)</f>
        <v>0</v>
      </c>
      <c r="K275" s="14"/>
    </row>
    <row r="276" spans="2:11" x14ac:dyDescent="0.35">
      <c r="B276" s="41"/>
      <c r="C276" s="19"/>
      <c r="D276" s="20" t="s">
        <v>67</v>
      </c>
      <c r="E276" s="20"/>
      <c r="F276" s="20"/>
      <c r="G276" s="20"/>
      <c r="H276" s="20"/>
      <c r="I276" s="20"/>
      <c r="J276" s="46">
        <f>SUM(J265,J270,J275)</f>
        <v>0</v>
      </c>
      <c r="K276" s="14"/>
    </row>
    <row r="277" spans="2:11" x14ac:dyDescent="0.35">
      <c r="B277" s="41"/>
      <c r="C277" s="17"/>
      <c r="D277" s="16" t="s">
        <v>68</v>
      </c>
      <c r="E277" s="17"/>
      <c r="F277" s="17"/>
      <c r="G277" s="17"/>
      <c r="H277" s="17"/>
      <c r="I277" s="17"/>
      <c r="J277" s="17"/>
      <c r="K277" s="14"/>
    </row>
    <row r="278" spans="2:11" x14ac:dyDescent="0.35">
      <c r="B278" s="10"/>
      <c r="C278" s="37"/>
      <c r="D278" s="221" t="s">
        <v>69</v>
      </c>
      <c r="E278" s="221"/>
      <c r="F278" s="138" t="s">
        <v>70</v>
      </c>
      <c r="G278" s="138" t="s">
        <v>8</v>
      </c>
      <c r="H278" s="138"/>
      <c r="I278" s="138"/>
      <c r="J278" s="65" t="s">
        <v>9</v>
      </c>
      <c r="K278" s="14"/>
    </row>
    <row r="279" spans="2:11" x14ac:dyDescent="0.35">
      <c r="B279" s="41"/>
      <c r="C279" s="67">
        <v>1</v>
      </c>
      <c r="D279" s="231" t="s">
        <v>71</v>
      </c>
      <c r="E279" s="232"/>
      <c r="F279" s="139"/>
      <c r="G279" s="127"/>
      <c r="H279" s="127"/>
      <c r="I279" s="127"/>
      <c r="J279" s="155">
        <f>F279*G279</f>
        <v>0</v>
      </c>
      <c r="K279" s="14"/>
    </row>
    <row r="280" spans="2:11" x14ac:dyDescent="0.35">
      <c r="B280" s="41"/>
      <c r="C280" s="5">
        <v>2</v>
      </c>
      <c r="D280" s="176" t="s">
        <v>72</v>
      </c>
      <c r="E280" s="177"/>
      <c r="F280" s="141"/>
      <c r="G280" s="166"/>
      <c r="H280" s="166"/>
      <c r="I280" s="166"/>
      <c r="J280" s="157">
        <f>F280*G280</f>
        <v>0</v>
      </c>
      <c r="K280" s="14"/>
    </row>
    <row r="281" spans="2:11" x14ac:dyDescent="0.35">
      <c r="B281" s="41"/>
      <c r="C281" s="5">
        <v>3</v>
      </c>
      <c r="D281" s="176" t="s">
        <v>83</v>
      </c>
      <c r="E281" s="177"/>
      <c r="F281" s="141"/>
      <c r="G281" s="166"/>
      <c r="H281" s="166"/>
      <c r="I281" s="166"/>
      <c r="J281" s="157">
        <f>F281*G281</f>
        <v>0</v>
      </c>
      <c r="K281" s="14"/>
    </row>
    <row r="282" spans="2:11" x14ac:dyDescent="0.35">
      <c r="B282" s="41"/>
      <c r="C282" s="5">
        <v>4</v>
      </c>
      <c r="D282" s="231"/>
      <c r="E282" s="232"/>
      <c r="F282" s="141"/>
      <c r="G282" s="166"/>
      <c r="H282" s="166"/>
      <c r="I282" s="166"/>
      <c r="J282" s="157">
        <f t="shared" ref="J282:J288" si="35">F282*G282</f>
        <v>0</v>
      </c>
      <c r="K282" s="14"/>
    </row>
    <row r="283" spans="2:11" x14ac:dyDescent="0.35">
      <c r="B283" s="41"/>
      <c r="C283" s="5">
        <v>5</v>
      </c>
      <c r="D283" s="176"/>
      <c r="E283" s="177"/>
      <c r="F283" s="141"/>
      <c r="G283" s="166"/>
      <c r="H283" s="166"/>
      <c r="I283" s="166"/>
      <c r="J283" s="157">
        <f t="shared" si="35"/>
        <v>0</v>
      </c>
      <c r="K283" s="14"/>
    </row>
    <row r="284" spans="2:11" x14ac:dyDescent="0.35">
      <c r="B284" s="41"/>
      <c r="C284" s="5">
        <v>6</v>
      </c>
      <c r="D284" s="176"/>
      <c r="E284" s="177"/>
      <c r="F284" s="141"/>
      <c r="G284" s="166"/>
      <c r="H284" s="166"/>
      <c r="I284" s="166"/>
      <c r="J284" s="157">
        <f t="shared" si="35"/>
        <v>0</v>
      </c>
      <c r="K284" s="14"/>
    </row>
    <row r="285" spans="2:11" x14ac:dyDescent="0.35">
      <c r="B285" s="41"/>
      <c r="C285" s="5">
        <v>7</v>
      </c>
      <c r="D285" s="231"/>
      <c r="E285" s="232"/>
      <c r="F285" s="141"/>
      <c r="G285" s="166"/>
      <c r="H285" s="166"/>
      <c r="I285" s="166"/>
      <c r="J285" s="157">
        <f t="shared" si="35"/>
        <v>0</v>
      </c>
      <c r="K285" s="14"/>
    </row>
    <row r="286" spans="2:11" x14ac:dyDescent="0.35">
      <c r="B286" s="41"/>
      <c r="C286" s="5">
        <v>8</v>
      </c>
      <c r="D286" s="176"/>
      <c r="E286" s="177"/>
      <c r="F286" s="141"/>
      <c r="G286" s="166"/>
      <c r="H286" s="166"/>
      <c r="I286" s="166"/>
      <c r="J286" s="157">
        <f t="shared" si="35"/>
        <v>0</v>
      </c>
      <c r="K286" s="14"/>
    </row>
    <row r="287" spans="2:11" x14ac:dyDescent="0.35">
      <c r="B287" s="41"/>
      <c r="C287" s="5">
        <v>9</v>
      </c>
      <c r="D287" s="176"/>
      <c r="E287" s="177"/>
      <c r="F287" s="141"/>
      <c r="G287" s="166"/>
      <c r="H287" s="166"/>
      <c r="I287" s="166"/>
      <c r="J287" s="157">
        <f t="shared" si="35"/>
        <v>0</v>
      </c>
      <c r="K287" s="14"/>
    </row>
    <row r="288" spans="2:11" x14ac:dyDescent="0.35">
      <c r="B288" s="41"/>
      <c r="C288" s="5">
        <v>10</v>
      </c>
      <c r="D288" s="231"/>
      <c r="E288" s="232"/>
      <c r="F288" s="141"/>
      <c r="G288" s="166"/>
      <c r="H288" s="166"/>
      <c r="I288" s="166"/>
      <c r="J288" s="157">
        <f t="shared" si="35"/>
        <v>0</v>
      </c>
      <c r="K288" s="14"/>
    </row>
    <row r="289" spans="2:11" x14ac:dyDescent="0.35">
      <c r="B289" s="41"/>
      <c r="C289" s="109"/>
      <c r="D289" s="20" t="s">
        <v>73</v>
      </c>
      <c r="E289" s="20"/>
      <c r="F289" s="20"/>
      <c r="G289" s="20"/>
      <c r="H289" s="20"/>
      <c r="I289" s="20"/>
      <c r="J289" s="46">
        <f>SUM(J279:J288)</f>
        <v>0</v>
      </c>
      <c r="K289" s="14"/>
    </row>
    <row r="290" spans="2:11" x14ac:dyDescent="0.35">
      <c r="B290" s="41"/>
      <c r="C290" s="17"/>
      <c r="D290" s="16" t="s">
        <v>74</v>
      </c>
      <c r="E290" s="17"/>
      <c r="F290" s="17"/>
      <c r="G290" s="17"/>
      <c r="H290" s="17"/>
      <c r="I290" s="17"/>
      <c r="J290" s="17"/>
      <c r="K290" s="14"/>
    </row>
    <row r="291" spans="2:11" x14ac:dyDescent="0.35">
      <c r="B291" s="41"/>
      <c r="C291" s="37"/>
      <c r="D291" s="167" t="s">
        <v>69</v>
      </c>
      <c r="E291" s="221" t="s">
        <v>75</v>
      </c>
      <c r="F291" s="221"/>
      <c r="G291" s="117" t="s">
        <v>76</v>
      </c>
      <c r="H291" s="165" t="s">
        <v>8</v>
      </c>
      <c r="I291" s="60"/>
      <c r="J291" s="65" t="s">
        <v>9</v>
      </c>
      <c r="K291" s="14"/>
    </row>
    <row r="292" spans="2:11" x14ac:dyDescent="0.35">
      <c r="B292" s="41"/>
      <c r="C292" s="67">
        <v>1</v>
      </c>
      <c r="D292" s="140" t="s">
        <v>77</v>
      </c>
      <c r="E292" s="222"/>
      <c r="F292" s="223"/>
      <c r="G292" s="158"/>
      <c r="H292" s="143"/>
      <c r="I292" s="171"/>
      <c r="J292" s="173">
        <f>G292*H292</f>
        <v>0</v>
      </c>
      <c r="K292" s="14"/>
    </row>
    <row r="293" spans="2:11" x14ac:dyDescent="0.35">
      <c r="B293" s="41"/>
      <c r="C293" s="5"/>
      <c r="D293" s="140"/>
      <c r="E293" s="224"/>
      <c r="F293" s="224"/>
      <c r="G293" s="158"/>
      <c r="H293" s="143"/>
      <c r="I293" s="171"/>
      <c r="J293" s="173">
        <f>G293*H293</f>
        <v>0</v>
      </c>
      <c r="K293" s="14"/>
    </row>
    <row r="294" spans="2:11" x14ac:dyDescent="0.35">
      <c r="B294" s="41"/>
      <c r="C294" s="19"/>
      <c r="D294" s="112" t="s">
        <v>78</v>
      </c>
      <c r="E294" s="152"/>
      <c r="F294" s="153"/>
      <c r="G294" s="152"/>
      <c r="H294" s="152"/>
      <c r="I294" s="152"/>
      <c r="J294" s="174">
        <f>SUM(J292:J293)</f>
        <v>0</v>
      </c>
      <c r="K294" s="14"/>
    </row>
    <row r="295" spans="2:11" ht="12" customHeight="1" x14ac:dyDescent="0.35">
      <c r="B295" s="45"/>
      <c r="C295" s="22"/>
      <c r="D295" s="22"/>
      <c r="E295" s="22"/>
      <c r="F295" s="22"/>
      <c r="G295" s="22"/>
      <c r="H295" s="22"/>
      <c r="I295" s="22"/>
      <c r="J295" s="22"/>
      <c r="K295" s="23"/>
    </row>
    <row r="296" spans="2:11" ht="12" customHeight="1" x14ac:dyDescent="0.35"/>
    <row r="297" spans="2:11" ht="12" customHeight="1" x14ac:dyDescent="0.5">
      <c r="B297" s="6"/>
      <c r="C297" s="7"/>
      <c r="D297" s="8"/>
      <c r="E297" s="7"/>
      <c r="F297" s="7"/>
      <c r="G297" s="7"/>
      <c r="H297" s="7"/>
      <c r="I297" s="7"/>
      <c r="J297" s="7"/>
      <c r="K297" s="9"/>
    </row>
    <row r="298" spans="2:11" ht="15.5" x14ac:dyDescent="0.35">
      <c r="B298" s="10"/>
      <c r="C298" s="47"/>
      <c r="D298" s="48" t="s">
        <v>84</v>
      </c>
      <c r="E298" s="49"/>
      <c r="F298" s="49"/>
      <c r="G298" s="49"/>
      <c r="H298" s="49"/>
      <c r="I298" s="49"/>
      <c r="J298" s="53">
        <f>SUM(J212, J229,J242, J247)</f>
        <v>0</v>
      </c>
      <c r="K298" s="14"/>
    </row>
    <row r="299" spans="2:11" ht="6" customHeight="1" x14ac:dyDescent="0.35">
      <c r="B299" s="10"/>
      <c r="C299" s="17"/>
      <c r="D299" s="17"/>
      <c r="E299" s="17"/>
      <c r="F299" s="17"/>
      <c r="G299" s="17"/>
      <c r="H299" s="17"/>
      <c r="I299" s="17"/>
      <c r="J299" s="18"/>
      <c r="K299" s="14"/>
    </row>
    <row r="300" spans="2:11" ht="15.5" x14ac:dyDescent="0.35">
      <c r="B300" s="10"/>
      <c r="C300" s="47"/>
      <c r="D300" s="48" t="s">
        <v>85</v>
      </c>
      <c r="E300" s="49"/>
      <c r="F300" s="49"/>
      <c r="G300" s="49"/>
      <c r="H300" s="49"/>
      <c r="I300" s="49"/>
      <c r="J300" s="53">
        <f>J294+J289+J276+J259</f>
        <v>0</v>
      </c>
      <c r="K300" s="14"/>
    </row>
    <row r="301" spans="2:11" ht="6" customHeight="1" x14ac:dyDescent="0.35">
      <c r="B301" s="10"/>
      <c r="C301" s="17"/>
      <c r="D301" s="17"/>
      <c r="E301" s="17"/>
      <c r="F301" s="17"/>
      <c r="G301" s="17"/>
      <c r="H301" s="17"/>
      <c r="I301" s="17"/>
      <c r="J301" s="18"/>
      <c r="K301" s="14"/>
    </row>
    <row r="302" spans="2:11" ht="15.5" x14ac:dyDescent="0.35">
      <c r="B302" s="10"/>
      <c r="C302" s="50"/>
      <c r="D302" s="51" t="s">
        <v>86</v>
      </c>
      <c r="E302" s="52"/>
      <c r="F302" s="52"/>
      <c r="G302" s="52"/>
      <c r="H302" s="52"/>
      <c r="I302" s="52"/>
      <c r="J302" s="54">
        <f>J298+J300</f>
        <v>0</v>
      </c>
      <c r="K302" s="14"/>
    </row>
    <row r="303" spans="2:11" ht="12" customHeight="1" x14ac:dyDescent="0.35">
      <c r="B303" s="21"/>
      <c r="C303" s="22"/>
      <c r="D303" s="22"/>
      <c r="E303" s="22"/>
      <c r="F303" s="22"/>
      <c r="G303" s="22"/>
      <c r="H303" s="22"/>
      <c r="I303" s="22"/>
      <c r="J303" s="22"/>
      <c r="K303" s="23"/>
    </row>
    <row r="304" spans="2:11" ht="12" customHeight="1" x14ac:dyDescent="0.35"/>
    <row r="305" spans="2:11" ht="21" x14ac:dyDescent="0.5">
      <c r="B305" s="26"/>
      <c r="C305" s="27"/>
      <c r="D305" s="28" t="s">
        <v>87</v>
      </c>
      <c r="E305" s="27"/>
      <c r="F305" s="27"/>
      <c r="G305" s="27"/>
      <c r="H305" s="27"/>
      <c r="I305" s="27"/>
      <c r="J305" s="27"/>
      <c r="K305" s="29"/>
    </row>
    <row r="306" spans="2:11" ht="12" customHeight="1" x14ac:dyDescent="0.35"/>
    <row r="307" spans="2:11" ht="12" customHeight="1" x14ac:dyDescent="0.5">
      <c r="B307" s="6"/>
      <c r="C307" s="7"/>
      <c r="D307" s="8"/>
      <c r="E307" s="7"/>
      <c r="F307" s="7"/>
      <c r="G307" s="7"/>
      <c r="H307" s="7"/>
      <c r="I307" s="7"/>
      <c r="J307" s="7"/>
      <c r="K307" s="9"/>
    </row>
    <row r="308" spans="2:11" x14ac:dyDescent="0.35">
      <c r="B308" s="10"/>
      <c r="C308" s="2"/>
      <c r="D308" s="3" t="s">
        <v>88</v>
      </c>
      <c r="E308" s="168"/>
      <c r="F308" s="168"/>
      <c r="G308" s="168"/>
      <c r="H308" s="168"/>
      <c r="I308" s="168"/>
      <c r="J308" s="164" t="s">
        <v>9</v>
      </c>
      <c r="K308" s="14"/>
    </row>
    <row r="309" spans="2:11" x14ac:dyDescent="0.35">
      <c r="B309" s="10"/>
      <c r="C309" s="4"/>
      <c r="D309" s="77" t="s">
        <v>20</v>
      </c>
      <c r="E309" s="79"/>
      <c r="F309" s="79"/>
      <c r="G309" s="79"/>
      <c r="H309" s="80"/>
      <c r="I309" s="191">
        <f>J71</f>
        <v>0</v>
      </c>
      <c r="J309" s="192"/>
      <c r="K309" s="14"/>
    </row>
    <row r="310" spans="2:11" x14ac:dyDescent="0.35">
      <c r="B310" s="10"/>
      <c r="C310" s="5"/>
      <c r="D310" s="78" t="s">
        <v>22</v>
      </c>
      <c r="E310" s="81"/>
      <c r="F310" s="81"/>
      <c r="G310" s="81"/>
      <c r="H310" s="82"/>
      <c r="I310" s="178">
        <f>J73</f>
        <v>0</v>
      </c>
      <c r="J310" s="179"/>
      <c r="K310" s="14"/>
    </row>
    <row r="311" spans="2:11" x14ac:dyDescent="0.35">
      <c r="B311" s="10"/>
      <c r="C311" s="5"/>
      <c r="D311" s="78" t="s">
        <v>56</v>
      </c>
      <c r="E311" s="81"/>
      <c r="F311" s="81"/>
      <c r="G311" s="81"/>
      <c r="H311" s="82"/>
      <c r="I311" s="178">
        <f>J298</f>
        <v>0</v>
      </c>
      <c r="J311" s="179"/>
      <c r="K311" s="14"/>
    </row>
    <row r="312" spans="2:11" x14ac:dyDescent="0.35">
      <c r="B312" s="10"/>
      <c r="C312" s="5"/>
      <c r="D312" s="78" t="s">
        <v>79</v>
      </c>
      <c r="E312" s="81"/>
      <c r="F312" s="81"/>
      <c r="G312" s="81"/>
      <c r="H312" s="82"/>
      <c r="I312" s="178">
        <f>J300</f>
        <v>0</v>
      </c>
      <c r="J312" s="179"/>
      <c r="K312" s="14"/>
    </row>
    <row r="313" spans="2:11" x14ac:dyDescent="0.35">
      <c r="B313" s="10"/>
      <c r="C313" s="5"/>
      <c r="D313" s="78" t="s">
        <v>2</v>
      </c>
      <c r="E313" s="81"/>
      <c r="F313" s="81"/>
      <c r="G313" s="81"/>
      <c r="H313" s="82"/>
      <c r="I313" s="178">
        <f>J183</f>
        <v>0</v>
      </c>
      <c r="J313" s="179"/>
      <c r="K313" s="14"/>
    </row>
    <row r="314" spans="2:11" x14ac:dyDescent="0.35">
      <c r="B314" s="10"/>
      <c r="C314" s="5"/>
      <c r="D314" s="78" t="s">
        <v>41</v>
      </c>
      <c r="E314" s="81"/>
      <c r="F314" s="81"/>
      <c r="G314" s="81"/>
      <c r="H314" s="82"/>
      <c r="I314" s="178">
        <f>J185</f>
        <v>0</v>
      </c>
      <c r="J314" s="179"/>
      <c r="K314" s="14"/>
    </row>
    <row r="315" spans="2:11" x14ac:dyDescent="0.35">
      <c r="B315" s="10"/>
      <c r="C315" s="5"/>
      <c r="D315" s="78" t="s">
        <v>43</v>
      </c>
      <c r="E315" s="81"/>
      <c r="F315" s="81"/>
      <c r="G315" s="81"/>
      <c r="H315" s="82"/>
      <c r="I315" s="178">
        <f>J187</f>
        <v>0</v>
      </c>
      <c r="J315" s="179"/>
      <c r="K315" s="14"/>
    </row>
    <row r="316" spans="2:11" x14ac:dyDescent="0.35">
      <c r="B316" s="10"/>
      <c r="C316" s="5"/>
      <c r="D316" s="78" t="s">
        <v>47</v>
      </c>
      <c r="E316" s="81"/>
      <c r="F316" s="81"/>
      <c r="G316" s="81"/>
      <c r="H316" s="82"/>
      <c r="I316" s="178">
        <f>J189</f>
        <v>0</v>
      </c>
      <c r="J316" s="179"/>
      <c r="K316" s="14"/>
    </row>
    <row r="317" spans="2:11" x14ac:dyDescent="0.35">
      <c r="B317" s="10"/>
      <c r="C317" s="5"/>
      <c r="D317" s="78" t="s">
        <v>51</v>
      </c>
      <c r="E317" s="81"/>
      <c r="F317" s="81"/>
      <c r="G317" s="81"/>
      <c r="H317" s="82"/>
      <c r="I317" s="178">
        <f>J191</f>
        <v>0</v>
      </c>
      <c r="J317" s="179"/>
      <c r="K317" s="14"/>
    </row>
    <row r="318" spans="2:11" x14ac:dyDescent="0.35">
      <c r="B318" s="10"/>
      <c r="C318" s="5"/>
      <c r="D318" s="154"/>
      <c r="E318" s="81"/>
      <c r="F318" s="81"/>
      <c r="G318" s="81"/>
      <c r="H318" s="82"/>
      <c r="I318" s="178"/>
      <c r="J318" s="179"/>
      <c r="K318" s="14"/>
    </row>
    <row r="319" spans="2:11" x14ac:dyDescent="0.35">
      <c r="B319" s="10"/>
      <c r="C319" s="5"/>
      <c r="D319" s="78"/>
      <c r="E319" s="81"/>
      <c r="F319" s="81"/>
      <c r="G319" s="81"/>
      <c r="H319" s="82"/>
      <c r="I319" s="178"/>
      <c r="J319" s="179"/>
      <c r="K319" s="14"/>
    </row>
    <row r="320" spans="2:11" x14ac:dyDescent="0.35">
      <c r="B320" s="10"/>
      <c r="C320" s="5"/>
      <c r="D320" s="78" t="s">
        <v>89</v>
      </c>
      <c r="E320" s="90" t="s">
        <v>90</v>
      </c>
      <c r="F320" s="233" t="str">
        <f>IF(I320&gt;0,#REF!,"None")</f>
        <v>None</v>
      </c>
      <c r="G320" s="234"/>
      <c r="H320" s="235"/>
      <c r="I320" s="178"/>
      <c r="J320" s="179"/>
      <c r="K320" s="14"/>
    </row>
    <row r="321" spans="2:11" x14ac:dyDescent="0.35">
      <c r="B321" s="10"/>
      <c r="C321" s="5"/>
      <c r="D321" s="78" t="s">
        <v>91</v>
      </c>
      <c r="E321" s="90" t="s">
        <v>90</v>
      </c>
      <c r="F321" s="233" t="str">
        <f>IF(I321&gt;0,#REF!,"None")</f>
        <v>None</v>
      </c>
      <c r="G321" s="234"/>
      <c r="H321" s="235"/>
      <c r="I321" s="178"/>
      <c r="J321" s="179"/>
      <c r="K321" s="14"/>
    </row>
    <row r="322" spans="2:11" x14ac:dyDescent="0.35">
      <c r="B322" s="10"/>
      <c r="C322" s="5"/>
      <c r="D322" s="78" t="s">
        <v>92</v>
      </c>
      <c r="E322" s="90" t="s">
        <v>90</v>
      </c>
      <c r="F322" s="233" t="str">
        <f>IF(I322&gt;0,#REF!,"None")</f>
        <v>None</v>
      </c>
      <c r="G322" s="234"/>
      <c r="H322" s="235"/>
      <c r="I322" s="178"/>
      <c r="J322" s="179"/>
      <c r="K322" s="14"/>
    </row>
    <row r="323" spans="2:11" x14ac:dyDescent="0.35">
      <c r="B323" s="10"/>
      <c r="C323" s="5"/>
      <c r="D323" s="78" t="s">
        <v>93</v>
      </c>
      <c r="E323" s="90" t="s">
        <v>90</v>
      </c>
      <c r="F323" s="233" t="str">
        <f>IF(I323&gt;0,#REF!,"None")</f>
        <v>None</v>
      </c>
      <c r="G323" s="234"/>
      <c r="H323" s="235"/>
      <c r="I323" s="178"/>
      <c r="J323" s="179"/>
      <c r="K323" s="14"/>
    </row>
    <row r="324" spans="2:11" x14ac:dyDescent="0.35">
      <c r="B324" s="10"/>
      <c r="C324" s="83"/>
      <c r="D324" s="84" t="s">
        <v>94</v>
      </c>
      <c r="E324" s="84"/>
      <c r="F324" s="84"/>
      <c r="G324" s="84"/>
      <c r="H324" s="84"/>
      <c r="I324" s="236">
        <f>SUM(I309:J323)</f>
        <v>0</v>
      </c>
      <c r="J324" s="237"/>
      <c r="K324" s="14"/>
    </row>
    <row r="325" spans="2:11" x14ac:dyDescent="0.35">
      <c r="B325" s="10"/>
      <c r="C325" s="85"/>
      <c r="D325" s="86" t="s">
        <v>95</v>
      </c>
      <c r="E325" s="86"/>
      <c r="F325" s="86"/>
      <c r="G325" s="86"/>
      <c r="H325" s="86"/>
      <c r="I325" s="238">
        <f>SUM(I309:J312,I314:J317)</f>
        <v>0</v>
      </c>
      <c r="J325" s="239"/>
      <c r="K325" s="14"/>
    </row>
    <row r="326" spans="2:11" x14ac:dyDescent="0.35">
      <c r="B326" s="10"/>
      <c r="C326" s="87"/>
      <c r="D326" s="99" t="s">
        <v>96</v>
      </c>
      <c r="E326" s="99"/>
      <c r="F326" s="99"/>
      <c r="G326" s="99"/>
      <c r="H326" s="99"/>
      <c r="I326" s="240">
        <v>0.08</v>
      </c>
      <c r="J326" s="241"/>
      <c r="K326" s="14"/>
    </row>
    <row r="327" spans="2:11" x14ac:dyDescent="0.35">
      <c r="B327" s="10"/>
      <c r="C327" s="88"/>
      <c r="D327" s="89" t="s">
        <v>87</v>
      </c>
      <c r="E327" s="89"/>
      <c r="F327" s="89"/>
      <c r="G327" s="89"/>
      <c r="H327" s="89"/>
      <c r="I327" s="242">
        <f>IFERROR(I325*I326,I325*0)</f>
        <v>0</v>
      </c>
      <c r="J327" s="243"/>
      <c r="K327" s="14"/>
    </row>
    <row r="328" spans="2:11" ht="12" customHeight="1" x14ac:dyDescent="0.35">
      <c r="B328" s="21"/>
      <c r="C328" s="73"/>
      <c r="D328" s="73"/>
      <c r="E328" s="73"/>
      <c r="F328" s="73"/>
      <c r="G328" s="73"/>
      <c r="H328" s="73"/>
      <c r="I328" s="73"/>
      <c r="J328" s="73"/>
      <c r="K328" s="23"/>
    </row>
    <row r="329" spans="2:11" ht="12" customHeight="1" x14ac:dyDescent="0.35">
      <c r="C329" s="1"/>
      <c r="D329" s="1"/>
      <c r="E329" s="1"/>
      <c r="F329" s="1"/>
      <c r="G329" s="1"/>
      <c r="H329" s="1"/>
      <c r="I329" s="1"/>
      <c r="J329" s="1"/>
    </row>
    <row r="330" spans="2:11" ht="12" customHeight="1" x14ac:dyDescent="0.5">
      <c r="B330" s="6"/>
      <c r="C330" s="7"/>
      <c r="D330" s="8"/>
      <c r="E330" s="7"/>
      <c r="F330" s="7"/>
      <c r="G330" s="7"/>
      <c r="H330" s="7"/>
      <c r="I330" s="7"/>
      <c r="J330" s="7"/>
      <c r="K330" s="91"/>
    </row>
    <row r="331" spans="2:11" ht="15.5" x14ac:dyDescent="0.35">
      <c r="B331" s="10"/>
      <c r="C331" s="47"/>
      <c r="D331" s="48" t="s">
        <v>97</v>
      </c>
      <c r="E331" s="49"/>
      <c r="F331" s="49"/>
      <c r="G331" s="49"/>
      <c r="H331" s="49"/>
      <c r="I331" s="49"/>
      <c r="J331" s="53">
        <f>I324</f>
        <v>0</v>
      </c>
      <c r="K331" s="72"/>
    </row>
    <row r="332" spans="2:11" ht="6" customHeight="1" x14ac:dyDescent="0.35">
      <c r="B332" s="10"/>
      <c r="C332" s="17"/>
      <c r="D332" s="17"/>
      <c r="E332" s="17"/>
      <c r="F332" s="17"/>
      <c r="G332" s="17"/>
      <c r="H332" s="17"/>
      <c r="I332" s="17"/>
      <c r="J332" s="18"/>
      <c r="K332" s="72"/>
    </row>
    <row r="333" spans="2:11" ht="15.5" x14ac:dyDescent="0.35">
      <c r="B333" s="10"/>
      <c r="C333" s="47"/>
      <c r="D333" s="48" t="s">
        <v>98</v>
      </c>
      <c r="E333" s="49"/>
      <c r="F333" s="49"/>
      <c r="G333" s="49"/>
      <c r="H333" s="49"/>
      <c r="I333" s="49"/>
      <c r="J333" s="53">
        <f>I327</f>
        <v>0</v>
      </c>
      <c r="K333" s="72"/>
    </row>
    <row r="334" spans="2:11" ht="6" customHeight="1" x14ac:dyDescent="0.35">
      <c r="B334" s="10"/>
      <c r="C334" s="17"/>
      <c r="D334" s="17"/>
      <c r="E334" s="17"/>
      <c r="F334" s="17"/>
      <c r="G334" s="17"/>
      <c r="H334" s="17"/>
      <c r="I334" s="17"/>
      <c r="J334" s="18"/>
      <c r="K334" s="72"/>
    </row>
    <row r="335" spans="2:11" ht="15.5" x14ac:dyDescent="0.35">
      <c r="B335" s="10"/>
      <c r="C335" s="107"/>
      <c r="D335" s="108" t="s">
        <v>99</v>
      </c>
      <c r="E335" s="107"/>
      <c r="F335" s="107"/>
      <c r="G335" s="107"/>
      <c r="H335" s="107"/>
      <c r="I335" s="107"/>
      <c r="J335" s="169">
        <v>0</v>
      </c>
      <c r="K335" s="72"/>
    </row>
    <row r="336" spans="2:11" ht="6" customHeight="1" x14ac:dyDescent="0.35">
      <c r="B336" s="10"/>
      <c r="C336" s="17"/>
      <c r="D336" s="17"/>
      <c r="E336" s="17"/>
      <c r="F336" s="17"/>
      <c r="G336" s="17"/>
      <c r="H336" s="17"/>
      <c r="I336" s="17"/>
      <c r="J336" s="18"/>
      <c r="K336" s="72"/>
    </row>
    <row r="337" spans="2:11" ht="15.5" x14ac:dyDescent="0.35">
      <c r="B337" s="10"/>
      <c r="C337" s="50"/>
      <c r="D337" s="51" t="s">
        <v>100</v>
      </c>
      <c r="E337" s="52"/>
      <c r="F337" s="52"/>
      <c r="G337" s="52"/>
      <c r="H337" s="52"/>
      <c r="I337" s="52"/>
      <c r="J337" s="54">
        <f>(J331+J333)-J335</f>
        <v>0</v>
      </c>
      <c r="K337" s="72"/>
    </row>
    <row r="338" spans="2:11" ht="12" customHeight="1" x14ac:dyDescent="0.35">
      <c r="B338" s="21"/>
      <c r="C338" s="22"/>
      <c r="D338" s="22"/>
      <c r="E338" s="22"/>
      <c r="F338" s="22"/>
      <c r="G338" s="22"/>
      <c r="H338" s="22"/>
      <c r="I338" s="22"/>
      <c r="J338" s="22"/>
      <c r="K338" s="23"/>
    </row>
    <row r="339" spans="2:11" ht="6" customHeight="1" x14ac:dyDescent="0.35"/>
    <row r="340" spans="2:11" ht="15.5" x14ac:dyDescent="0.35">
      <c r="C340" s="161" t="s">
        <v>101</v>
      </c>
      <c r="D340" s="103" t="s">
        <v>102</v>
      </c>
    </row>
    <row r="341" spans="2:11" x14ac:dyDescent="0.35">
      <c r="D341" s="1" t="s">
        <v>103</v>
      </c>
    </row>
  </sheetData>
  <dataConsolidate/>
  <mergeCells count="251">
    <mergeCell ref="D283:E283"/>
    <mergeCell ref="D156:E156"/>
    <mergeCell ref="D157:E157"/>
    <mergeCell ref="D158:E158"/>
    <mergeCell ref="D171:E171"/>
    <mergeCell ref="D172:E172"/>
    <mergeCell ref="D173:E173"/>
    <mergeCell ref="D174:E174"/>
    <mergeCell ref="D175:E175"/>
    <mergeCell ref="D176:E176"/>
    <mergeCell ref="D238:E238"/>
    <mergeCell ref="I152:J152"/>
    <mergeCell ref="I153:J153"/>
    <mergeCell ref="I154:J154"/>
    <mergeCell ref="I155:J155"/>
    <mergeCell ref="I156:J156"/>
    <mergeCell ref="I157:J157"/>
    <mergeCell ref="I158:J158"/>
    <mergeCell ref="G214:H214"/>
    <mergeCell ref="D159:E159"/>
    <mergeCell ref="D160:E160"/>
    <mergeCell ref="D161:E161"/>
    <mergeCell ref="D168:E168"/>
    <mergeCell ref="D169:E169"/>
    <mergeCell ref="D170:E170"/>
    <mergeCell ref="D153:E153"/>
    <mergeCell ref="D154:E154"/>
    <mergeCell ref="D155:E155"/>
    <mergeCell ref="G220:H220"/>
    <mergeCell ref="I142:J142"/>
    <mergeCell ref="D284:E284"/>
    <mergeCell ref="D285:E285"/>
    <mergeCell ref="I170:J170"/>
    <mergeCell ref="I171:J171"/>
    <mergeCell ref="I172:J172"/>
    <mergeCell ref="I159:J159"/>
    <mergeCell ref="I160:J160"/>
    <mergeCell ref="I161:J161"/>
    <mergeCell ref="I162:J162"/>
    <mergeCell ref="E244:F244"/>
    <mergeCell ref="G222:H222"/>
    <mergeCell ref="G223:H223"/>
    <mergeCell ref="G224:H224"/>
    <mergeCell ref="G225:H225"/>
    <mergeCell ref="G227:H227"/>
    <mergeCell ref="G228:H228"/>
    <mergeCell ref="D239:E239"/>
    <mergeCell ref="D240:E240"/>
    <mergeCell ref="D241:E241"/>
    <mergeCell ref="G215:H215"/>
    <mergeCell ref="G217:H217"/>
    <mergeCell ref="G218:H218"/>
    <mergeCell ref="I139:J139"/>
    <mergeCell ref="I140:J140"/>
    <mergeCell ref="I141:J141"/>
    <mergeCell ref="C2:J2"/>
    <mergeCell ref="D278:E278"/>
    <mergeCell ref="I179:J179"/>
    <mergeCell ref="D231:E231"/>
    <mergeCell ref="D232:E232"/>
    <mergeCell ref="D233:E233"/>
    <mergeCell ref="D234:E234"/>
    <mergeCell ref="D235:E235"/>
    <mergeCell ref="D236:E236"/>
    <mergeCell ref="D237:E237"/>
    <mergeCell ref="I145:J145"/>
    <mergeCell ref="I128:J128"/>
    <mergeCell ref="I94:J94"/>
    <mergeCell ref="I168:J168"/>
    <mergeCell ref="I169:J169"/>
    <mergeCell ref="I144:J144"/>
    <mergeCell ref="I151:J151"/>
    <mergeCell ref="G272:H272"/>
    <mergeCell ref="G274:H274"/>
    <mergeCell ref="G275:H275"/>
    <mergeCell ref="G219:H219"/>
    <mergeCell ref="I123:J123"/>
    <mergeCell ref="I124:J124"/>
    <mergeCell ref="I125:J125"/>
    <mergeCell ref="I126:J126"/>
    <mergeCell ref="I127:J127"/>
    <mergeCell ref="I135:J135"/>
    <mergeCell ref="I136:J136"/>
    <mergeCell ref="I137:J137"/>
    <mergeCell ref="I138:J138"/>
    <mergeCell ref="I134:J134"/>
    <mergeCell ref="D102:E102"/>
    <mergeCell ref="I113:J113"/>
    <mergeCell ref="I114:J114"/>
    <mergeCell ref="I115:J115"/>
    <mergeCell ref="I116:J116"/>
    <mergeCell ref="I117:J117"/>
    <mergeCell ref="I118:J118"/>
    <mergeCell ref="I119:J119"/>
    <mergeCell ref="I101:J101"/>
    <mergeCell ref="I102:J102"/>
    <mergeCell ref="I103:J103"/>
    <mergeCell ref="I104:J104"/>
    <mergeCell ref="D109:E109"/>
    <mergeCell ref="D110:E110"/>
    <mergeCell ref="D111:E111"/>
    <mergeCell ref="D112:E112"/>
    <mergeCell ref="D103:E103"/>
    <mergeCell ref="D104:E104"/>
    <mergeCell ref="D105:E105"/>
    <mergeCell ref="D106:E106"/>
    <mergeCell ref="D107:E107"/>
    <mergeCell ref="D108:E108"/>
    <mergeCell ref="D113:E113"/>
    <mergeCell ref="D114:E114"/>
    <mergeCell ref="I91:J91"/>
    <mergeCell ref="I92:J92"/>
    <mergeCell ref="I93:J93"/>
    <mergeCell ref="I100:J100"/>
    <mergeCell ref="D91:E91"/>
    <mergeCell ref="D92:E92"/>
    <mergeCell ref="D93:E93"/>
    <mergeCell ref="D100:E100"/>
    <mergeCell ref="D101:E101"/>
    <mergeCell ref="I324:J324"/>
    <mergeCell ref="I325:J325"/>
    <mergeCell ref="I326:J326"/>
    <mergeCell ref="I327:J327"/>
    <mergeCell ref="I316:J316"/>
    <mergeCell ref="I317:J317"/>
    <mergeCell ref="I318:J318"/>
    <mergeCell ref="I319:J319"/>
    <mergeCell ref="I105:J105"/>
    <mergeCell ref="I106:J106"/>
    <mergeCell ref="I107:J107"/>
    <mergeCell ref="I108:J108"/>
    <mergeCell ref="I109:J109"/>
    <mergeCell ref="I110:J110"/>
    <mergeCell ref="I111:J111"/>
    <mergeCell ref="I112:J112"/>
    <mergeCell ref="I173:J173"/>
    <mergeCell ref="I174:J174"/>
    <mergeCell ref="I175:J175"/>
    <mergeCell ref="I176:J176"/>
    <mergeCell ref="I143:J143"/>
    <mergeCell ref="I120:J120"/>
    <mergeCell ref="I121:J121"/>
    <mergeCell ref="I122:J122"/>
    <mergeCell ref="F321:H321"/>
    <mergeCell ref="I321:J321"/>
    <mergeCell ref="F322:H322"/>
    <mergeCell ref="I322:J322"/>
    <mergeCell ref="F323:H323"/>
    <mergeCell ref="I323:J323"/>
    <mergeCell ref="I312:J312"/>
    <mergeCell ref="I313:J313"/>
    <mergeCell ref="I314:J314"/>
    <mergeCell ref="I315:J315"/>
    <mergeCell ref="F320:H320"/>
    <mergeCell ref="I320:J320"/>
    <mergeCell ref="E291:F291"/>
    <mergeCell ref="E292:F292"/>
    <mergeCell ref="E293:F293"/>
    <mergeCell ref="I309:J309"/>
    <mergeCell ref="I310:J310"/>
    <mergeCell ref="I311:J311"/>
    <mergeCell ref="E245:F245"/>
    <mergeCell ref="E246:F246"/>
    <mergeCell ref="G261:H261"/>
    <mergeCell ref="G262:H262"/>
    <mergeCell ref="G264:H264"/>
    <mergeCell ref="G265:H265"/>
    <mergeCell ref="G266:H266"/>
    <mergeCell ref="G267:H267"/>
    <mergeCell ref="G269:H269"/>
    <mergeCell ref="G270:H270"/>
    <mergeCell ref="G271:H271"/>
    <mergeCell ref="D287:E287"/>
    <mergeCell ref="D288:E288"/>
    <mergeCell ref="D286:E286"/>
    <mergeCell ref="D279:E279"/>
    <mergeCell ref="D280:E280"/>
    <mergeCell ref="D281:E281"/>
    <mergeCell ref="D282:E282"/>
    <mergeCell ref="C206:C207"/>
    <mergeCell ref="D206:D207"/>
    <mergeCell ref="C208:C209"/>
    <mergeCell ref="D208:D209"/>
    <mergeCell ref="C210:C211"/>
    <mergeCell ref="D210:D211"/>
    <mergeCell ref="D177:E177"/>
    <mergeCell ref="D178:E178"/>
    <mergeCell ref="C202:C203"/>
    <mergeCell ref="D202:D203"/>
    <mergeCell ref="C204:C205"/>
    <mergeCell ref="D204:D205"/>
    <mergeCell ref="E200:J200"/>
    <mergeCell ref="I177:J177"/>
    <mergeCell ref="I178:J178"/>
    <mergeCell ref="D151:E151"/>
    <mergeCell ref="D152:E152"/>
    <mergeCell ref="D118:E118"/>
    <mergeCell ref="D119:E119"/>
    <mergeCell ref="D120:E120"/>
    <mergeCell ref="D121:E121"/>
    <mergeCell ref="D122:E122"/>
    <mergeCell ref="D123:E123"/>
    <mergeCell ref="D135:E135"/>
    <mergeCell ref="D136:E136"/>
    <mergeCell ref="D137:E137"/>
    <mergeCell ref="D138:E138"/>
    <mergeCell ref="D139:E139"/>
    <mergeCell ref="D140:E140"/>
    <mergeCell ref="D141:E141"/>
    <mergeCell ref="D142:E142"/>
    <mergeCell ref="D143:E143"/>
    <mergeCell ref="D144:E144"/>
    <mergeCell ref="D134:E134"/>
    <mergeCell ref="D124:E124"/>
    <mergeCell ref="D125:E125"/>
    <mergeCell ref="D126:E126"/>
    <mergeCell ref="D127:E127"/>
    <mergeCell ref="D115:E115"/>
    <mergeCell ref="D116:E116"/>
    <mergeCell ref="D117:E117"/>
    <mergeCell ref="C5:D5"/>
    <mergeCell ref="E5:J5"/>
    <mergeCell ref="C7:D7"/>
    <mergeCell ref="E7:J7"/>
    <mergeCell ref="D83:E83"/>
    <mergeCell ref="D84:E84"/>
    <mergeCell ref="I84:J84"/>
    <mergeCell ref="I85:J85"/>
    <mergeCell ref="I86:J86"/>
    <mergeCell ref="E9:F9"/>
    <mergeCell ref="G9:H9"/>
    <mergeCell ref="I9:J9"/>
    <mergeCell ref="G8:H8"/>
    <mergeCell ref="I8:J8"/>
    <mergeCell ref="G10:H10"/>
    <mergeCell ref="I10:J10"/>
    <mergeCell ref="E11:F11"/>
    <mergeCell ref="G11:H11"/>
    <mergeCell ref="I11:J11"/>
    <mergeCell ref="E18:J18"/>
    <mergeCell ref="I83:J83"/>
    <mergeCell ref="D85:E85"/>
    <mergeCell ref="D86:E86"/>
    <mergeCell ref="D87:E87"/>
    <mergeCell ref="D88:E88"/>
    <mergeCell ref="D89:E89"/>
    <mergeCell ref="D90:E90"/>
    <mergeCell ref="I87:J87"/>
    <mergeCell ref="I88:J88"/>
    <mergeCell ref="I89:J89"/>
    <mergeCell ref="I90:J90"/>
  </mergeCells>
  <conditionalFormatting sqref="F101:F127">
    <cfRule type="containsText" dxfId="0" priority="1" operator="containsText" text="Yes">
      <formula>NOT(ISERROR(SEARCH("Yes",F101)))</formula>
    </cfRule>
  </conditionalFormatting>
  <dataValidations count="3">
    <dataValidation showInputMessage="1" showErrorMessage="1" sqref="I326:J326" xr:uid="{00000000-0002-0000-0200-000000000000}"/>
    <dataValidation type="list" allowBlank="1" showInputMessage="1" showErrorMessage="1" sqref="D55" xr:uid="{00000000-0002-0000-0200-000001000000}">
      <formula1>#REF!</formula1>
    </dataValidation>
    <dataValidation type="list" allowBlank="1" showInputMessage="1" showErrorMessage="1" sqref="D18 F101:F127 F84:F93 F135:F144" xr:uid="{00000000-0002-0000-0200-000002000000}">
      <formula1>#REF!</formula1>
    </dataValidation>
  </dataValidations>
  <hyperlinks>
    <hyperlink ref="S258" r:id="rId1" display="https://aoprals.state.gov/web920/per_diem.asp_x000a_" xr:uid="{00000000-0004-0000-0200-000000000000}"/>
  </hyperlinks>
  <pageMargins left="0.7" right="0.7" top="0.75" bottom="0.75" header="0.3" footer="0.3"/>
  <pageSetup scale="75" fitToHeight="0" orientation="portrait" horizontalDpi="1200" verticalDpi="1200" r:id="rId2"/>
  <headerFooter>
    <oddFooter>&amp;L&amp;D&amp;C&amp;A&amp;R&amp;P</oddFooter>
  </headerFooter>
  <ignoredErrors>
    <ignoredError sqref="J203 J209" formula="1"/>
    <ignoredError sqref="I169:J171 J279:J288 I172:J178" unlockedFormula="1"/>
  </ignoredError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e38bd743-699c-45d7-a343-c566c669ea50">
      <UserInfo>
        <DisplayName>Maxwell, Chris</DisplayName>
        <AccountId>75</AccountId>
        <AccountType/>
      </UserInfo>
    </SharedWithUsers>
    <lcf76f155ced4ddcb4097134ff3c332f xmlns="02a4be8e-82f3-4e3c-bd5c-5af6ea8d5274">
      <Terms xmlns="http://schemas.microsoft.com/office/infopath/2007/PartnerControls"/>
    </lcf76f155ced4ddcb4097134ff3c332f>
    <TaxCatchAll xmlns="e38bd743-699c-45d7-a343-c566c669ea50" xsi:nil="true"/>
    <Filed_x0020_in_x0020_Fluxx xmlns="02a4be8e-82f3-4e3c-bd5c-5af6ea8d5274">false</Filed_x0020_in_x0020_Fluxx>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57D63DA6000A604D8E3827CE76BFA355" ma:contentTypeVersion="25" ma:contentTypeDescription="Create a new document." ma:contentTypeScope="" ma:versionID="b13388b6068cf1489c97b6b7479682b4">
  <xsd:schema xmlns:xsd="http://www.w3.org/2001/XMLSchema" xmlns:xs="http://www.w3.org/2001/XMLSchema" xmlns:p="http://schemas.microsoft.com/office/2006/metadata/properties" xmlns:ns2="02a4be8e-82f3-4e3c-bd5c-5af6ea8d5274" xmlns:ns3="e38bd743-699c-45d7-a343-c566c669ea50" targetNamespace="http://schemas.microsoft.com/office/2006/metadata/properties" ma:root="true" ma:fieldsID="5275b0db151e39197cac9e8d7184eed1" ns2:_="" ns3:_="">
    <xsd:import namespace="02a4be8e-82f3-4e3c-bd5c-5af6ea8d5274"/>
    <xsd:import namespace="e38bd743-699c-45d7-a343-c566c669ea50"/>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GenerationTime" minOccurs="0"/>
                <xsd:element ref="ns2:MediaServiceEventHashCode" minOccurs="0"/>
                <xsd:element ref="ns2:MediaServiceLocation" minOccurs="0"/>
                <xsd:element ref="ns2:Filed_x0020_in_x0020_Fluxx"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2a4be8e-82f3-4e3c-bd5c-5af6ea8d5274" elementFormDefault="qualified">
    <xsd:import namespace="http://schemas.microsoft.com/office/2006/documentManagement/types"/>
    <xsd:import namespace="http://schemas.microsoft.com/office/infopath/2007/PartnerControls"/>
    <xsd:element name="MediaServiceMetadata" ma:index="7" nillable="true" ma:displayName="MediaServiceMetadata" ma:hidden="true" ma:internalName="MediaServiceMetadata" ma:readOnly="true">
      <xsd:simpleType>
        <xsd:restriction base="dms:Note"/>
      </xsd:simpleType>
    </xsd:element>
    <xsd:element name="MediaServiceFastMetadata" ma:index="8" nillable="true" ma:displayName="MediaServiceFastMetadata" ma:hidden="true" ma:internalName="MediaServiceFastMetadata" ma:readOnly="true">
      <xsd:simpleType>
        <xsd:restriction base="dms:Note"/>
      </xsd:simpleType>
    </xsd:element>
    <xsd:element name="MediaServiceOCR" ma:index="9" nillable="true" ma:displayName="Extracted Text" ma:hidden="true" ma:internalName="MediaServiceOCR"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hidden="true" ma:internalName="MediaServiceKeyPoints" ma:readOnly="true">
      <xsd:simpleType>
        <xsd:restriction base="dms:Note"/>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hidden="true" ma:internalName="MediaServiceLocation" ma:readOnly="true">
      <xsd:simpleType>
        <xsd:restriction base="dms:Text"/>
      </xsd:simpleType>
    </xsd:element>
    <xsd:element name="Filed_x0020_in_x0020_Fluxx" ma:index="18" nillable="true" ma:displayName="Filed in Fluxx" ma:default="0" ma:hidden="true" ma:internalName="Filed_x0020_in_x0020_Fluxx" ma:readOnly="false">
      <xsd:simpleType>
        <xsd:restriction base="dms:Boolea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1bd5f298-1e24-4768-94fc-a8b9045ba2d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38bd743-699c-45d7-a343-c566c669ea50" elementFormDefault="qualified">
    <xsd:import namespace="http://schemas.microsoft.com/office/2006/documentManagement/types"/>
    <xsd:import namespace="http://schemas.microsoft.com/office/infopath/2007/PartnerControls"/>
    <xsd:element name="SharedWithUsers" ma:index="11"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hidden="true" ma:internalName="SharedWithDetails" ma:readOnly="true">
      <xsd:simpleType>
        <xsd:restriction base="dms:Note"/>
      </xsd:simpleType>
    </xsd:element>
    <xsd:element name="TaxCatchAll" ma:index="23" nillable="true" ma:displayName="Taxonomy Catch All Column" ma:hidden="true" ma:list="{0f092b34-4ccc-410f-a5b6-480036bdb478}" ma:internalName="TaxCatchAll" ma:showField="CatchAllData" ma:web="e38bd743-699c-45d7-a343-c566c669ea5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BB4A456-B7ED-4374-BB7A-91EA6E4EADCB}">
  <ds:schemaRefs>
    <ds:schemaRef ds:uri="http://purl.org/dc/terms/"/>
    <ds:schemaRef ds:uri="http://schemas.openxmlformats.org/package/2006/metadata/core-properties"/>
    <ds:schemaRef ds:uri="http://purl.org/dc/dcmitype/"/>
    <ds:schemaRef ds:uri="4fe7f988-3168-40c5-ac2f-5abb8bcacc75"/>
    <ds:schemaRef ds:uri="http://purl.org/dc/elements/1.1/"/>
    <ds:schemaRef ds:uri="http://schemas.microsoft.com/office/2006/metadata/properties"/>
    <ds:schemaRef ds:uri="http://schemas.microsoft.com/office/2006/documentManagement/types"/>
    <ds:schemaRef ds:uri="http://schemas.microsoft.com/office/infopath/2007/PartnerControls"/>
    <ds:schemaRef ds:uri="http://www.w3.org/XML/1998/namespace"/>
    <ds:schemaRef ds:uri="e38bd743-699c-45d7-a343-c566c669ea50"/>
  </ds:schemaRefs>
</ds:datastoreItem>
</file>

<file path=customXml/itemProps2.xml><?xml version="1.0" encoding="utf-8"?>
<ds:datastoreItem xmlns:ds="http://schemas.openxmlformats.org/officeDocument/2006/customXml" ds:itemID="{CE8D27BB-C12A-490C-8E13-2F8439333E02}">
  <ds:schemaRefs>
    <ds:schemaRef ds:uri="http://schemas.microsoft.com/sharepoint/v3/contenttype/forms"/>
  </ds:schemaRefs>
</ds:datastoreItem>
</file>

<file path=customXml/itemProps3.xml><?xml version="1.0" encoding="utf-8"?>
<ds:datastoreItem xmlns:ds="http://schemas.openxmlformats.org/officeDocument/2006/customXml" ds:itemID="{A44F4985-8DF7-4333-AE47-92E452A3264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 (CRDF)</vt:lpstr>
      <vt:lpstr>Primary</vt:lpstr>
      <vt:lpstr>Primary!Print_Area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Shipton, Lauren</dc:creator>
  <cp:keywords/>
  <dc:description/>
  <cp:lastModifiedBy>Emery, Anna</cp:lastModifiedBy>
  <cp:revision/>
  <dcterms:created xsi:type="dcterms:W3CDTF">2018-02-13T15:58:48Z</dcterms:created>
  <dcterms:modified xsi:type="dcterms:W3CDTF">2022-10-27T20:47:12Z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0x01010057D63DA6000A604D8E3827CE76BFA355</vt:lpwstr>
  </property>
  <property fmtid="{D5CDD505-2E9C-101B-9397-08002B2CF9AE}" pid="3" name="Order">
    <vt:r8>268200</vt:r8>
  </property>
  <property fmtid="{D5CDD505-2E9C-101B-9397-08002B2CF9AE}" pid="4" name="xd_Signature">
    <vt:bool>false</vt:bool>
  </property>
  <property fmtid="{D5CDD505-2E9C-101B-9397-08002B2CF9AE}" pid="5" name="SharedWithUsers">
    <vt:lpwstr>75;#Maxwell, Chris</vt:lpwstr>
  </property>
  <property fmtid="{D5CDD505-2E9C-101B-9397-08002B2CF9AE}" pid="6" name="xd_ProgID">
    <vt:lpwstr/>
  </property>
  <property fmtid="{D5CDD505-2E9C-101B-9397-08002B2CF9AE}" pid="7" name="ComplianceAssetId">
    <vt:lpwstr/>
  </property>
  <property fmtid="{D5CDD505-2E9C-101B-9397-08002B2CF9AE}" pid="8" name="TemplateUrl">
    <vt:lpwstr/>
  </property>
</Properties>
</file>